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60" yWindow="60" windowWidth="28695" windowHeight="12465"/>
  </bookViews>
  <sheets>
    <sheet name="2022" sheetId="2" r:id="rId1"/>
    <sheet name="Foglio1" sheetId="1" r:id="rId2"/>
  </sheets>
  <definedNames>
    <definedName name="_xlnm._FilterDatabase" localSheetId="0" hidden="1">'2022'!$A$8:$V$246</definedName>
  </definedNames>
  <calcPr calcId="124519"/>
</workbook>
</file>

<file path=xl/calcChain.xml><?xml version="1.0" encoding="utf-8"?>
<calcChain xmlns="http://schemas.openxmlformats.org/spreadsheetml/2006/main">
  <c r="L246" i="2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K185"/>
  <c r="L185" s="1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K125"/>
  <c r="L125" s="1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K101"/>
  <c r="L101" s="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K80"/>
  <c r="L80" s="1"/>
  <c r="L79"/>
  <c r="L78"/>
  <c r="L77"/>
  <c r="L76"/>
  <c r="L75"/>
  <c r="K74"/>
  <c r="L74" s="1"/>
  <c r="K73"/>
  <c r="L73" s="1"/>
  <c r="L72"/>
  <c r="L71"/>
  <c r="L70"/>
  <c r="K69"/>
  <c r="L69" s="1"/>
  <c r="L68"/>
  <c r="K67"/>
  <c r="L67" s="1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K28"/>
  <c r="L28" s="1"/>
  <c r="L27"/>
  <c r="L26"/>
  <c r="L25"/>
  <c r="L24"/>
  <c r="L23"/>
  <c r="L22"/>
  <c r="L21"/>
  <c r="L20"/>
  <c r="K19"/>
  <c r="L19" s="1"/>
  <c r="K18"/>
  <c r="L18" s="1"/>
  <c r="L17"/>
  <c r="K16"/>
  <c r="L16" s="1"/>
  <c r="L15"/>
  <c r="L14"/>
  <c r="L13"/>
  <c r="L12"/>
  <c r="L11"/>
  <c r="K10"/>
  <c r="L10" s="1"/>
  <c r="K9"/>
  <c r="L9" s="1"/>
</calcChain>
</file>

<file path=xl/sharedStrings.xml><?xml version="1.0" encoding="utf-8"?>
<sst xmlns="http://schemas.openxmlformats.org/spreadsheetml/2006/main" count="1458" uniqueCount="837">
  <si>
    <t>Contratti di lavori, servizi e forniture - L. 190/2012 art. 1 comma 32 (delibera n. 26/2013 AVCP)</t>
  </si>
  <si>
    <t>Struttura proponente: Altavita Istituzioni Riunite di Assistenza - IRA</t>
  </si>
  <si>
    <t>Partita IVA: 00558060281</t>
  </si>
  <si>
    <t>CIG</t>
  </si>
  <si>
    <t>Oggetto del bando</t>
  </si>
  <si>
    <t>Procedura di scelta</t>
  </si>
  <si>
    <t>Identificativo modalità</t>
  </si>
  <si>
    <t>Aggiudicatario</t>
  </si>
  <si>
    <t>P.IVA / CF</t>
  </si>
  <si>
    <t>Importo aggiudicazione (al lordo oneri sicurezza e al netto iva)</t>
  </si>
  <si>
    <t>Inizio lavori, servizi o forniture</t>
  </si>
  <si>
    <t>Fine lavori, servizi o forniture</t>
  </si>
  <si>
    <t>Tipologia</t>
  </si>
  <si>
    <t>Importo liquidato al netto iva</t>
  </si>
  <si>
    <t>Importo scostamento al netto iva</t>
  </si>
  <si>
    <t>PROCEDURA APERTA</t>
  </si>
  <si>
    <t>01</t>
  </si>
  <si>
    <t>SERVIZI</t>
  </si>
  <si>
    <t>SERVIZIO PULIZIE SANIFICAZ. SEDI ALTAVITA</t>
  </si>
  <si>
    <t>EURO&amp;PROMOS FM SPA</t>
  </si>
  <si>
    <t>02458660301</t>
  </si>
  <si>
    <t>FORNIT ENERGIA ELETTRICA 18 MESI</t>
  </si>
  <si>
    <t>AFFIDAMENTO IN ECONOMIA - AFFIDAMENTO DIRETTO</t>
  </si>
  <si>
    <t>ENEL ENERGIA SPA</t>
  </si>
  <si>
    <t>06655971007</t>
  </si>
  <si>
    <t>FORNITURE</t>
  </si>
  <si>
    <t>SERENITY SPA</t>
  </si>
  <si>
    <t>01635360694</t>
  </si>
  <si>
    <t>ZB83888EB3</t>
  </si>
  <si>
    <t>Sostituzione caldaia via Rolando Da Piazzola 48 a Padova (Conduttore "Trattoria Isoletta)</t>
  </si>
  <si>
    <t>G.T. SERVICES S.R.L.S</t>
  </si>
  <si>
    <t>05407500288</t>
  </si>
  <si>
    <t>LAVORI</t>
  </si>
  <si>
    <t>ZBC354DD69</t>
  </si>
  <si>
    <t>Lavori di manutenzione ordinaria per opere da pittore piano seminterrato del C.S. "Beato Pellegrino"</t>
  </si>
  <si>
    <t xml:space="preserve">ET srls Finiture Edili </t>
  </si>
  <si>
    <t>04956350286</t>
  </si>
  <si>
    <t>Z8935597AE</t>
  </si>
  <si>
    <t>servizio di taratura bilance pesa persone e pezzi di ricambio - anno 2022</t>
  </si>
  <si>
    <t>Bedin Bilance</t>
  </si>
  <si>
    <t>03482930280</t>
  </si>
  <si>
    <t>ZB83739F75</t>
  </si>
  <si>
    <t>Manutenzione ordinaria Impianto autoclave P.zzo 12,P.Piaggi,VBP(pompe,impanti antinc.)</t>
  </si>
  <si>
    <t>La Nuova Elettromeccanica s.r.l</t>
  </si>
  <si>
    <t>03493450286</t>
  </si>
  <si>
    <t>ZF53830E85</t>
  </si>
  <si>
    <t>fornitura scheda e licenza per ampliamento del Centralino Telefonico del P. Piaggi</t>
  </si>
  <si>
    <t xml:space="preserve">ETI-SYSTEM   S.r.l. </t>
  </si>
  <si>
    <t>03945190282</t>
  </si>
  <si>
    <t>MEDICAIR ITALIA SRL</t>
  </si>
  <si>
    <t>05912670964</t>
  </si>
  <si>
    <t>23</t>
  </si>
  <si>
    <t>PROCEDURA NEGOZIATA</t>
  </si>
  <si>
    <t>03</t>
  </si>
  <si>
    <t>SANTEX SPA</t>
  </si>
  <si>
    <t>00860580158</t>
  </si>
  <si>
    <t>7949141EA8</t>
  </si>
  <si>
    <t>SERVIZIO ASS.LE PIAGGI IN APP.TO</t>
  </si>
  <si>
    <t>LUNAZZURRA COOPERATIVA SOCIALE</t>
  </si>
  <si>
    <t>04292260280</t>
  </si>
  <si>
    <t>84519799B5</t>
  </si>
  <si>
    <t>BUONI PASTO 8 DIP VBP + BOLIS</t>
  </si>
  <si>
    <t>EDENRED ITALIA SRL</t>
  </si>
  <si>
    <t>09429840151</t>
  </si>
  <si>
    <t>862871835A</t>
  </si>
  <si>
    <t>FORNIT GAS VARIE SEDI</t>
  </si>
  <si>
    <t>DOLOMITI ENERGIA SPA</t>
  </si>
  <si>
    <t>01812630224</t>
  </si>
  <si>
    <t>OASI LAVORO SPA</t>
  </si>
  <si>
    <t>02552531200</t>
  </si>
  <si>
    <t>BLU.IT SRL</t>
  </si>
  <si>
    <t>02750040137</t>
  </si>
  <si>
    <t>8954574C38</t>
  </si>
  <si>
    <t>SERVIZIO DI MANUTENZIONE E CONSULENZA GDPR CON ASSISTENZA ON SITE E DA REMOTO PRESSO SEDI DELL'ENTE</t>
  </si>
  <si>
    <t>ENIAC SPA</t>
  </si>
  <si>
    <t>01315860286</t>
  </si>
  <si>
    <t>GENERALI ITALIA SPA</t>
  </si>
  <si>
    <t>04516590280</t>
  </si>
  <si>
    <t>Z0035F0FBB</t>
  </si>
  <si>
    <t>CORSO FORM TECNICHE FISIOTERAPICHE - DAL BEN SARA</t>
  </si>
  <si>
    <t xml:space="preserve">BIOMEDIA SRL </t>
  </si>
  <si>
    <t>10691860158</t>
  </si>
  <si>
    <t>Z003611E3E</t>
  </si>
  <si>
    <t>QUOTA SPESE FUNERARIE POLVI GIANA</t>
  </si>
  <si>
    <t>IMPR FUNEBRE ALLIBARDI SRL</t>
  </si>
  <si>
    <t>03850540281</t>
  </si>
  <si>
    <t>Z013584A88</t>
  </si>
  <si>
    <t>CORSI VARI FORM 2022</t>
  </si>
  <si>
    <t>FORM&amp;R SRL</t>
  </si>
  <si>
    <t>02451780262</t>
  </si>
  <si>
    <t>Z0136BFC1A</t>
  </si>
  <si>
    <t>Sostituzione scaldacqua p.le Mazzini 12, int.3 – Padova DET.59-2022</t>
  </si>
  <si>
    <t>Crivellari SRL</t>
  </si>
  <si>
    <t>02057100287</t>
  </si>
  <si>
    <t>Z03352896D</t>
  </si>
  <si>
    <t>manut.extra contratto per caldaie, - pezzi di ricambio -  2022 Crivellari</t>
  </si>
  <si>
    <t>Z0337043D3</t>
  </si>
  <si>
    <t>PANNOLONI LUGLIO/AGOSTO 2022</t>
  </si>
  <si>
    <t>Z0534B411D</t>
  </si>
  <si>
    <t>MATER PER MURATORE 2022</t>
  </si>
  <si>
    <t>DE ZUANI PAOLO MATERIALI EDILI</t>
  </si>
  <si>
    <t>00291740280</t>
  </si>
  <si>
    <t>Z0534D5B64</t>
  </si>
  <si>
    <t>Manutenzione Straor.Cella Frigorifera Salme VBP. Det. 11-2022</t>
  </si>
  <si>
    <t>Frigomeccanica ANDREAUS s.r.l</t>
  </si>
  <si>
    <t>00998560288</t>
  </si>
  <si>
    <t>Z0630AF546</t>
  </si>
  <si>
    <t>Manutenzione impianti ascensore varie sedi anno 2021</t>
  </si>
  <si>
    <t>PROCEDURA NEGOZIATA SENZA PREVIA PUBBLICAZIONE DEL BANDO</t>
  </si>
  <si>
    <t>04</t>
  </si>
  <si>
    <t>KONE SpA</t>
  </si>
  <si>
    <t>12899760156</t>
  </si>
  <si>
    <t>Z0C365BEF1</t>
  </si>
  <si>
    <t>LAVORO INTERINALE APRILE 2022</t>
  </si>
  <si>
    <t>Z0D3687853</t>
  </si>
  <si>
    <t>Fornitura e posa di nuovo modulo di azionamento presso montalettighe denominato n.11 B.P.</t>
  </si>
  <si>
    <t>Z0E34BC205</t>
  </si>
  <si>
    <t>servizio di verifiche periodiche biennali per: ascensori, montacarichi e imp.elettrici di MESSA A TERRA sedi  e P.zzo 12     2022  ( det. 6-2022)  biennale chiedere a Giuseppe</t>
  </si>
  <si>
    <t>Eco Certificazioni Spa</t>
  </si>
  <si>
    <t xml:space="preserve">01358950390 </t>
  </si>
  <si>
    <t>Z0F34E4A61</t>
  </si>
  <si>
    <t xml:space="preserve">Riparazione Motore Sime x aerazione bagni P.P.e CASA Vacanze, acquisto 1 ventilatore e 1 motore motive Kw 0.55 </t>
  </si>
  <si>
    <t>Z1135F1A32</t>
  </si>
  <si>
    <t>LAVORO INTERINALE MARZO 2022</t>
  </si>
  <si>
    <t>Z12358AE38</t>
  </si>
  <si>
    <t>MODULO PER CONTROLLO APPLICAZ FIRMA DIGITALE</t>
  </si>
  <si>
    <t>IDEACARTA GROUP SRL</t>
  </si>
  <si>
    <t>03653280242</t>
  </si>
  <si>
    <t>Z13388BB73</t>
  </si>
  <si>
    <t>sostituz Caldaia alloggio via Fortin 31 int. 1 (Altavilla)</t>
  </si>
  <si>
    <t>Novathermo SRL</t>
  </si>
  <si>
    <t>04184590281</t>
  </si>
  <si>
    <t>Z163189C0E</t>
  </si>
  <si>
    <t>ELETTRODOMESTICI VARI 2021-2022</t>
  </si>
  <si>
    <t>UNIEURO SPA</t>
  </si>
  <si>
    <t>00876320409</t>
  </si>
  <si>
    <t>Z1635A8CC9</t>
  </si>
  <si>
    <t>TRAVERSE  MONOUSO  2022</t>
  </si>
  <si>
    <t>Z163607B88</t>
  </si>
  <si>
    <t>n.5 specchiere anta inglese dx con ribalta  e n. 5 specchiere anta inglese sx con ribalta.</t>
  </si>
  <si>
    <t>AL Pentolone Srl</t>
  </si>
  <si>
    <t>00757000286</t>
  </si>
  <si>
    <t>Z1636BAA80</t>
  </si>
  <si>
    <t>FATT LAVORO INTERINALE MAGGIO 2022</t>
  </si>
  <si>
    <t>Z173523693</t>
  </si>
  <si>
    <t>FORNITURA PORTA BICICLETTE</t>
  </si>
  <si>
    <t>MANUTAN ITALIA S.P.A.</t>
  </si>
  <si>
    <t>02097170969</t>
  </si>
  <si>
    <t>Z1935CF554</t>
  </si>
  <si>
    <t>Manutenzione aree verdi di VBP -det. 45-2022  (e lavoro aggiuntivo x apliamento superf tappeto erboso)</t>
  </si>
  <si>
    <t>GTRE di Gallù Giacomo</t>
  </si>
  <si>
    <t>GLLGCM86M07G224F</t>
  </si>
  <si>
    <t>Z1A34B40E4</t>
  </si>
  <si>
    <t>MATER CANCELLERIA + TONER 2022</t>
  </si>
  <si>
    <t>CORSINI COMMERCIO CANCELLERIA SRL</t>
  </si>
  <si>
    <t>02253960237</t>
  </si>
  <si>
    <t>Z1A355FA34</t>
  </si>
  <si>
    <t>acquisto frigorifero per alloggio via Monte Lungo 4 interno 3</t>
  </si>
  <si>
    <t>Pasquetto s.a.s</t>
  </si>
  <si>
    <t>02005440280</t>
  </si>
  <si>
    <t>Z1A379E9F1</t>
  </si>
  <si>
    <t>manutenzione serramenti C.S. Beato Pellegrino (piano seminterrato - vie di esodo) Det. 78-2022</t>
  </si>
  <si>
    <t>Marabello srL</t>
  </si>
  <si>
    <t>04965800289</t>
  </si>
  <si>
    <t>Z1B31F4189</t>
  </si>
  <si>
    <t xml:space="preserve">anno 2021- 2022 servizio disinfest/derattizzazione varie sedi (det.43-2021)fino a maggio 2022 </t>
  </si>
  <si>
    <t xml:space="preserve">Coop.Solidarietà Soc.Coop.Soc. </t>
  </si>
  <si>
    <t>01070500283</t>
  </si>
  <si>
    <t>Z1B3464D6A</t>
  </si>
  <si>
    <t>SERVIZIO AGGIORNAMENTO MANUT.SERV. INFORMATICI SETT. ABC + SEGRETERIA ANNO  2022</t>
  </si>
  <si>
    <t>CBA INFORMATICA</t>
  </si>
  <si>
    <t>01854700224</t>
  </si>
  <si>
    <t>Z1C362E3E7</t>
  </si>
  <si>
    <t>Indagini stratigrafie murature unità immobiliari Via San Giovanni di Verdara n. 55/57</t>
  </si>
  <si>
    <t>Bolla Manuela</t>
  </si>
  <si>
    <t>BLLMNL67E55L736X</t>
  </si>
  <si>
    <t>Z1E35320D5</t>
  </si>
  <si>
    <t>CORSO FORM PRONTUARIO DEL WOUD CARE + VARI 2022</t>
  </si>
  <si>
    <t>FORMAT TRENTINO SAS</t>
  </si>
  <si>
    <t>02181910221</t>
  </si>
  <si>
    <t>Z1F350AF90</t>
  </si>
  <si>
    <t xml:space="preserve">pubblicaz Avviso d'asta per alienaz Immobile Via Morgagni 52 Gazzetta Ufficiale </t>
  </si>
  <si>
    <t>Libreria Concessionaria Milano</t>
  </si>
  <si>
    <t>04982190151</t>
  </si>
  <si>
    <t>Z1F3811D97</t>
  </si>
  <si>
    <t>LAVORO INTERINALE - FATTURAZIONE SETTEMBRE/OTTOBRE 2022</t>
  </si>
  <si>
    <t>Z2035C8771</t>
  </si>
  <si>
    <t xml:space="preserve">RINNOVO PATENTINO MANUTENTORE IDRAULICO 2022 </t>
  </si>
  <si>
    <t>T.U.V. Italia</t>
  </si>
  <si>
    <t>02055510966</t>
  </si>
  <si>
    <t>Z2037B5F28</t>
  </si>
  <si>
    <t>pezzi di ricambio per letti manuali del P.Piaggi</t>
  </si>
  <si>
    <t>MIS MEDICAL srl</t>
  </si>
  <si>
    <t>04222830269</t>
  </si>
  <si>
    <t>SONEPAR ITALIA SPA</t>
  </si>
  <si>
    <t>00825330285</t>
  </si>
  <si>
    <t>Z2135063A0</t>
  </si>
  <si>
    <t>fornitura e manutenzione tapparelle alloggi in locazione - anno 2022 -</t>
  </si>
  <si>
    <t>Idea Più s.a.s.</t>
  </si>
  <si>
    <t>04700130281</t>
  </si>
  <si>
    <t>Z2234CF565</t>
  </si>
  <si>
    <t>Stampe speciali e materiale grafico anno 2022</t>
  </si>
  <si>
    <t>Berchet Ingegneria Stampa</t>
  </si>
  <si>
    <t>02261790287</t>
  </si>
  <si>
    <t>Z223628765</t>
  </si>
  <si>
    <t xml:space="preserve">VOLUMI Short-Va.Bi.A.. Valutazione del Bisogno dell'Anziano. Breve test sulle abilità comunicative </t>
  </si>
  <si>
    <t>DGS3-EDITRICE</t>
  </si>
  <si>
    <t>08850711006</t>
  </si>
  <si>
    <t>Z2437B857E</t>
  </si>
  <si>
    <t>manut. Centrale pilota MCK collegata agli orologi di tutte le residenze</t>
  </si>
  <si>
    <t xml:space="preserve">FANCO &amp; ZOPPELLO </t>
  </si>
  <si>
    <t>04347400287</t>
  </si>
  <si>
    <t>Z252D245DE</t>
  </si>
  <si>
    <t>STOVIGLIE MONOUSO PLASTICA E TOVAGLIOLI BIENNALE</t>
  </si>
  <si>
    <t>18.302,72</t>
  </si>
  <si>
    <t>Z2634B451B</t>
  </si>
  <si>
    <t>MATER ELETTRICO 2022</t>
  </si>
  <si>
    <t>Z273298772</t>
  </si>
  <si>
    <t>FOTOCOPIATORE CANON MULTIFUNZIONE I SENYS E ASS.ZA MENSILE ASS. SOCIALI</t>
  </si>
  <si>
    <t>FR DI FUMANI RICCARDO E C. SNC</t>
  </si>
  <si>
    <t>03951180284</t>
  </si>
  <si>
    <t>705,00</t>
  </si>
  <si>
    <t>Z2935B94C0</t>
  </si>
  <si>
    <t>interventi su chiamata EXTRA Contratto X impianto rilevazione fumi VBP e Gidoni anno 2022</t>
  </si>
  <si>
    <t xml:space="preserve">Esa Service Srl </t>
  </si>
  <si>
    <t>02453700284</t>
  </si>
  <si>
    <t>Z2A35B6013</t>
  </si>
  <si>
    <t>FORMAZIONE 2022</t>
  </si>
  <si>
    <t>Z2B350B0D6</t>
  </si>
  <si>
    <t>FORNITURA SEDIE DA UFFICIO</t>
  </si>
  <si>
    <t>R.C.P. SRL</t>
  </si>
  <si>
    <t>01116450287</t>
  </si>
  <si>
    <t>Z2C34C8174</t>
  </si>
  <si>
    <t>SOST. ANTENNA PONTE RADIO BOLIS</t>
  </si>
  <si>
    <t>ST-WI NET</t>
  </si>
  <si>
    <t>04053500262</t>
  </si>
  <si>
    <t>BAAP S.r.l.</t>
  </si>
  <si>
    <t>02790980243</t>
  </si>
  <si>
    <t>Z2E34B4452</t>
  </si>
  <si>
    <t>DETERSIVI VARI 2022</t>
  </si>
  <si>
    <t>OFA S.R.L.</t>
  </si>
  <si>
    <t>03340340276</t>
  </si>
  <si>
    <t>Z2E36C23AF</t>
  </si>
  <si>
    <t xml:space="preserve">SERVIZIO INFERMIERISTICO </t>
  </si>
  <si>
    <t>CROCE VERDE MESTRE SOCIETA' COOPERATIVA ONLUS</t>
  </si>
  <si>
    <t>04067800278</t>
  </si>
  <si>
    <t>Z2E377993F</t>
  </si>
  <si>
    <t>VIRTUAL MACHINE PERSONALIZZATA</t>
  </si>
  <si>
    <t>Z2F2D29DDD</t>
  </si>
  <si>
    <t>SAPONE LIQUIDO - BIENNALE</t>
  </si>
  <si>
    <t>ITALCHIM SRL</t>
  </si>
  <si>
    <t>03960230377</t>
  </si>
  <si>
    <t>Z3235205F7</t>
  </si>
  <si>
    <t>SERV SIGILLO ELETTR. SW PROTOCOLLO + FORMAZ</t>
  </si>
  <si>
    <t>Z332EC4A0B</t>
  </si>
  <si>
    <t>DETERS LAVASTOVIGLIE E PIATTI 2020 2022</t>
  </si>
  <si>
    <t>MAGRIS SPA</t>
  </si>
  <si>
    <t>01627080169</t>
  </si>
  <si>
    <t>9.633,10</t>
  </si>
  <si>
    <t>Z333532197</t>
  </si>
  <si>
    <t>TRITURAZIONE ARCHIVIO</t>
  </si>
  <si>
    <t>TREVISAN SPA UNIPERSONALE</t>
  </si>
  <si>
    <t>02707410276</t>
  </si>
  <si>
    <t>SANITARIA TANZI PAOLO SNC</t>
  </si>
  <si>
    <t>04343170280</t>
  </si>
  <si>
    <t>Z3634E9790</t>
  </si>
  <si>
    <t>viaggi e trasporto dei rifiuti speciali dei Centri Servizi di AltaVita anno 2022</t>
  </si>
  <si>
    <t>Coop.Sociale Aurora arl</t>
  </si>
  <si>
    <t>00615020286</t>
  </si>
  <si>
    <t>Z39353DC84</t>
  </si>
  <si>
    <t>CORSO FORM ANAC SOMOG AVCPASS - CAMPEDEL</t>
  </si>
  <si>
    <t>DIGITALPA SRL</t>
  </si>
  <si>
    <t>03553050927</t>
  </si>
  <si>
    <t>Z3B2EFC386</t>
  </si>
  <si>
    <t>SPESE DI PUBBLICAZIONE BANDI DI GARA ASS BOLIS</t>
  </si>
  <si>
    <t>LEXMEDIA SRL</t>
  </si>
  <si>
    <t>09147251004</t>
  </si>
  <si>
    <t>2.000,00</t>
  </si>
  <si>
    <t>Z3E2B6FCE2</t>
  </si>
  <si>
    <t>ARCHIVIO IRA 2020-21-22</t>
  </si>
  <si>
    <t>OMNIADOC SPA</t>
  </si>
  <si>
    <t>08452770962</t>
  </si>
  <si>
    <t>Z3E35BE101</t>
  </si>
  <si>
    <t>Riqualificazione funzionale aree esterne C.S. "Beato Pellegrino"</t>
  </si>
  <si>
    <t>AGPLUS S.r.l.</t>
  </si>
  <si>
    <t>03786490247</t>
  </si>
  <si>
    <t>Z3E37DAAB3</t>
  </si>
  <si>
    <t>SERVIZIO DISINFESTAZIONE 2022-2024</t>
  </si>
  <si>
    <t>Z3F3497924</t>
  </si>
  <si>
    <t>AFFIDAMENTO DIRETTO INSTALLAZIONE DISPOSITIVI COMUNICAZIONE BIDIREZIONALE GSM ASCENSORI  B.P.</t>
  </si>
  <si>
    <t>Z3F37089EC</t>
  </si>
  <si>
    <t>INSERZ PUBBLICITARIA ESTIVA PIAGGI 2022</t>
  </si>
  <si>
    <t>EUGANEA EDITORIALE COMUNICAZIONI SRL</t>
  </si>
  <si>
    <t>02043010285</t>
  </si>
  <si>
    <t>Z4036AF4AB</t>
  </si>
  <si>
    <t>sostiz linea di alimentazione contatore Enel -quadro elettrico app.to Via M.lungo 4 interno 3</t>
  </si>
  <si>
    <t>Dimel di Donado Luca</t>
  </si>
  <si>
    <t>04263380281</t>
  </si>
  <si>
    <t>Z412D22828</t>
  </si>
  <si>
    <t>STOVIGLIE CUCINA 2 ANNI</t>
  </si>
  <si>
    <t>FORALBERG SRL</t>
  </si>
  <si>
    <t>00210840286</t>
  </si>
  <si>
    <t>15.037,62</t>
  </si>
  <si>
    <t>Z4236C30EB</t>
  </si>
  <si>
    <t>Manutenzione Ordinaria Cabina Elettrica MT/BT del Centro Servizi “Beato Pellegrino”</t>
  </si>
  <si>
    <t>Michielli Impianti S.n.c.</t>
  </si>
  <si>
    <t>03486760287</t>
  </si>
  <si>
    <t>Z4334C82C0</t>
  </si>
  <si>
    <t xml:space="preserve">Affid.Serv.Manut.Ordinaria annuale impianto Rivelazione fumi VBP e Gidoni Det. 13-2022 </t>
  </si>
  <si>
    <t>Z45384E8B1</t>
  </si>
  <si>
    <t>acquisto attrezzature per lavori idraulici: stasatrice e disostruente manuale</t>
  </si>
  <si>
    <t>F.LLI BELTRAME SPA</t>
  </si>
  <si>
    <t>00299550285</t>
  </si>
  <si>
    <t>Z46352047E</t>
  </si>
  <si>
    <t>Servizio Sorveglianza Notturna Casa Gidoni anno 2022</t>
  </si>
  <si>
    <t>Padova Controlli Srl</t>
  </si>
  <si>
    <t>01022180283</t>
  </si>
  <si>
    <t>Z4734C9289</t>
  </si>
  <si>
    <t>Fornitura e installazione zanzariere esterne c.so Vittorio Emanuele II, 147 - Pd.Dr.Ursino Det.10-2022</t>
  </si>
  <si>
    <t>ALMO s.n.c. DI Oriene Lorella</t>
  </si>
  <si>
    <t>03436660280</t>
  </si>
  <si>
    <t>Z4934CFFE8</t>
  </si>
  <si>
    <t>FORNITURA OSSIGENO MEDICALE 2022</t>
  </si>
  <si>
    <t>Z4934DBF19</t>
  </si>
  <si>
    <t>Interventi di manut. Extra contratto alla centrale telefonica e wi fi delle sedi istituz Anno 2022</t>
  </si>
  <si>
    <t>Z4936EAF21</t>
  </si>
  <si>
    <t>MACCHINA DA CUCIRE PER LAVANDERIA</t>
  </si>
  <si>
    <t>MAC SERVICE DI OTTOLITRI ANDREA</t>
  </si>
  <si>
    <t>04722860287</t>
  </si>
  <si>
    <t>Z4C3477ECD</t>
  </si>
  <si>
    <t>Pratica di Accatstamento Fabbricati dell'appartam Ristrutturato di Via S.G.di Verdara 55</t>
  </si>
  <si>
    <t>DAL SANTO Giuliano</t>
  </si>
  <si>
    <t>DLSGLN61M09L840N</t>
  </si>
  <si>
    <t>Z4E34F7B9E</t>
  </si>
  <si>
    <t>manut. Ordinaria Ascensore del Condominio P.zzo 12 - anno 2022</t>
  </si>
  <si>
    <t>Schindler srl</t>
  </si>
  <si>
    <t>00842990152</t>
  </si>
  <si>
    <t>Z4E36E7D7E</t>
  </si>
  <si>
    <t>MATERASSI ANTIDECUBITO</t>
  </si>
  <si>
    <t>MEGAPHARMA OSPEDALIERA SRL</t>
  </si>
  <si>
    <t>02032400265</t>
  </si>
  <si>
    <t>Z513587D82</t>
  </si>
  <si>
    <t>GASOLIO PER GRUPPO ELETTROGENO BOLIS</t>
  </si>
  <si>
    <t>BOGONI SRL</t>
  </si>
  <si>
    <t>03969200280</t>
  </si>
  <si>
    <t>Z5138BD6A7</t>
  </si>
  <si>
    <t>sfalcio terreno di proprietà dell'Ente (Caselle)</t>
  </si>
  <si>
    <t>Mazzola Paolo</t>
  </si>
  <si>
    <t>00369220280</t>
  </si>
  <si>
    <t>Z5232EDD10</t>
  </si>
  <si>
    <t>Consulenza arboricolturale C.S. Beato Pellegrino e Pensionato Piaggi di Padova Det. 74-2021</t>
  </si>
  <si>
    <t>Guglielmi Daniela</t>
  </si>
  <si>
    <t>03126051204</t>
  </si>
  <si>
    <t>A. MANZONI &amp; C. S.P.A.</t>
  </si>
  <si>
    <t>04705810150</t>
  </si>
  <si>
    <t>Z5234B4147</t>
  </si>
  <si>
    <t>MEDICINALI PER OSPITI 2022</t>
  </si>
  <si>
    <t>FARMACIA DEI SAVONAROLA SAS</t>
  </si>
  <si>
    <t>04186510287</t>
  </si>
  <si>
    <t>Z5334D3B78</t>
  </si>
  <si>
    <t>ARREDI VARI +TAVOLETTE SERVIPRANZO PER SPONDE E CARRELLINI SERVITORI</t>
  </si>
  <si>
    <t>GIVAS S.R.L</t>
  </si>
  <si>
    <t>01498810280</t>
  </si>
  <si>
    <t>Z5336BE324</t>
  </si>
  <si>
    <t>Sostituzione caldaia via Monte Lungo 4,  int.5 - Padova (Trotta-Lombardi)DET.58-2022</t>
  </si>
  <si>
    <t>Z5436C212E</t>
  </si>
  <si>
    <t>manutenzione di carrozzeria ducato EG473WY( 1°fatt x verniciatura 2° fatt x parte laterale)</t>
  </si>
  <si>
    <t>Barzon Paolo Carrozzeria</t>
  </si>
  <si>
    <t>00589530278</t>
  </si>
  <si>
    <t>Z55358E684</t>
  </si>
  <si>
    <t>Sostituz vetri varie sedi anno 2022</t>
  </si>
  <si>
    <t>Società Vetraria Snc</t>
  </si>
  <si>
    <t>00206900284</t>
  </si>
  <si>
    <t>Z5735A3D3D</t>
  </si>
  <si>
    <t>riparazione tapparelle del Patrimonio e interventi su porte</t>
  </si>
  <si>
    <t>Tedeschini Ferramenta</t>
  </si>
  <si>
    <t>01920780283</t>
  </si>
  <si>
    <t>Z592FCE3D5</t>
  </si>
  <si>
    <t xml:space="preserve">AFFIDAM. SERVIZI MANUT ASS AGG TELEDIAGN SUPP TELEF SW GEST PERS E 770 2021-2022 </t>
  </si>
  <si>
    <t>KIBERNETES srl</t>
  </si>
  <si>
    <t>01190430262</t>
  </si>
  <si>
    <t>16.000,00</t>
  </si>
  <si>
    <t>Z593532207</t>
  </si>
  <si>
    <t>FATT LAVORO INTERINALE GENNAIO 2022</t>
  </si>
  <si>
    <t>Z593606950</t>
  </si>
  <si>
    <t>DIVISE PORTINERIA AUTISTA 2022</t>
  </si>
  <si>
    <t>ZANCHETTI RUGGERO CONFEZIONI</t>
  </si>
  <si>
    <t>03228590281</t>
  </si>
  <si>
    <t>Z5B31D1245</t>
  </si>
  <si>
    <t>APE Certif. Energ. 2022</t>
  </si>
  <si>
    <t>Gallato Marco</t>
  </si>
  <si>
    <t>04700310289</t>
  </si>
  <si>
    <t>Z5C35931F0</t>
  </si>
  <si>
    <t>manutenz Cancelli Elettrici varie sedi anno 2022</t>
  </si>
  <si>
    <t>Automat Service</t>
  </si>
  <si>
    <t>02228990285</t>
  </si>
  <si>
    <t>Z5E35820ED</t>
  </si>
  <si>
    <t>Pezzi di ricambio letti elettrici HCH varie sedi anno 2022( solo ufficio tecnico)</t>
  </si>
  <si>
    <t>HCH s.p.a.</t>
  </si>
  <si>
    <t>02418810350</t>
  </si>
  <si>
    <t>Z5E378FD59</t>
  </si>
  <si>
    <t>PANNOLONI SETTEMBRE/OTTOBRE 2022</t>
  </si>
  <si>
    <t>Z5F36C261B</t>
  </si>
  <si>
    <t>Fornitura e posa in opera di porta tagliafuoco metallicaC.S. “G.A. Bolis” Det. 66-2022</t>
  </si>
  <si>
    <t>Susigan Rodolfo S.r.l.</t>
  </si>
  <si>
    <t>01838940268</t>
  </si>
  <si>
    <t>Z603945479</t>
  </si>
  <si>
    <t>RELATORE SCELTE ETICHE COMITATO ETICO</t>
  </si>
  <si>
    <t>FAVARON CINZIA</t>
  </si>
  <si>
    <t>FVRCNZ68S41G224U</t>
  </si>
  <si>
    <t>Z6335E7311</t>
  </si>
  <si>
    <t>casellario postale per condominio Via S.G.di Verdara</t>
  </si>
  <si>
    <t>Ravasi Srl</t>
  </si>
  <si>
    <t>02052860968</t>
  </si>
  <si>
    <t>Z6336D166B</t>
  </si>
  <si>
    <t>RINNOVO LICENZA VEEAM 2022</t>
  </si>
  <si>
    <t>Z6427D0201</t>
  </si>
  <si>
    <t>SOFTWARE GESTIONALE PRESENZE</t>
  </si>
  <si>
    <t>Selesta Ingegneria Spa</t>
  </si>
  <si>
    <t>06294880965</t>
  </si>
  <si>
    <t>Z6634E4B47</t>
  </si>
  <si>
    <t>Fornitura e installazione radiatore scalda salviette elettrico Casa Carmine</t>
  </si>
  <si>
    <t xml:space="preserve">AL.MA.SA. Termoclima di Bellucco Simone </t>
  </si>
  <si>
    <t>04784220289</t>
  </si>
  <si>
    <t>Z6934B4198</t>
  </si>
  <si>
    <t>MATER VARIO PER PULIZIE 2022</t>
  </si>
  <si>
    <t>Z69355F601</t>
  </si>
  <si>
    <t>lettura dei ripartitori dei termosifoni di Via Vesalio e di P.zzo 12-  anno 2022</t>
  </si>
  <si>
    <t>Z6A32C944F</t>
  </si>
  <si>
    <t>Servizi di pulizia edifici del patrimonio da set.2021- agosto 2022</t>
  </si>
  <si>
    <t>C&amp;B Servizi snc</t>
  </si>
  <si>
    <t>04920260280</t>
  </si>
  <si>
    <t>Z6A3471527</t>
  </si>
  <si>
    <t>ABB.TO FAMIGLIA CRISTIANA 2022</t>
  </si>
  <si>
    <t>PERIODICI SAN PAOLO SRL</t>
  </si>
  <si>
    <t>00980500045</t>
  </si>
  <si>
    <t>Z6A34F5FDE</t>
  </si>
  <si>
    <t>Acquisto materiale di consumo telefonia fissa</t>
  </si>
  <si>
    <t>Z6A356FB14</t>
  </si>
  <si>
    <t>n. 2 trapani avvitatori x officina</t>
  </si>
  <si>
    <t>Gastaldello &amp; C. s.a.s</t>
  </si>
  <si>
    <t>05372590280</t>
  </si>
  <si>
    <t>Z6A3714FCD</t>
  </si>
  <si>
    <t>TIMBRI E TARGHE VARI 2022</t>
  </si>
  <si>
    <t>MAC-TIMBROTECNICA DI BURTI LORETTA</t>
  </si>
  <si>
    <t>03290870280</t>
  </si>
  <si>
    <t>Z6A38E1515</t>
  </si>
  <si>
    <t>CORSO FORM COMPLEM. ASS.ZA OSS DGR 650 01,06,22</t>
  </si>
  <si>
    <t>FONDAZIONE SSP</t>
  </si>
  <si>
    <t>04888490283</t>
  </si>
  <si>
    <t>Z6C3634AD8</t>
  </si>
  <si>
    <t>Tinteggiatura interna alloggio sito in Padova, via Fortin 27/2 Det. 47-2022</t>
  </si>
  <si>
    <t>Z6C39062E2</t>
  </si>
  <si>
    <t>Pubblicaz Asta per Quote sociali Salvagnini in Il Mattino PD e La Repubblica (dicembre 2022)</t>
  </si>
  <si>
    <t>Z6D3691981</t>
  </si>
  <si>
    <t>acq. Motoriduttori completi di adattatorie e supporti per tapparelle elettriche</t>
  </si>
  <si>
    <t>Domotik Srl</t>
  </si>
  <si>
    <t>03710890280</t>
  </si>
  <si>
    <t>Z6E2D40216</t>
  </si>
  <si>
    <t>CARTA FOTOCOPIATORE BIENNALE</t>
  </si>
  <si>
    <t>KIT UFFICIO DI CODATO MICHELE E C.</t>
  </si>
  <si>
    <t>02529780278</t>
  </si>
  <si>
    <t>5.144,30</t>
  </si>
  <si>
    <t>Z6F37FDA07</t>
  </si>
  <si>
    <t>FORN AS A SERVICE ASPETTI SOCIO SANIT PER CART SANIT BOLIS</t>
  </si>
  <si>
    <t>Z7036F003C</t>
  </si>
  <si>
    <t xml:space="preserve">MANUTENZIONE STRAORDINARIA IMPIANTO IDRICO SANITARIO UNITA' IMMOBILIARE VIA SAN GIOVANNI DI VERDARA 49 A PADOVA </t>
  </si>
  <si>
    <t>Cambielli Edilfriuli</t>
  </si>
  <si>
    <t>00721560159</t>
  </si>
  <si>
    <t>Z7234C44E7</t>
  </si>
  <si>
    <t>Servizio di Pulizie spazi comuni Via Vesalio e Monte Lungo -2022</t>
  </si>
  <si>
    <t>Pulibella snc di Brasola L</t>
  </si>
  <si>
    <t>02714360282</t>
  </si>
  <si>
    <t>Z72376DFA3</t>
  </si>
  <si>
    <t>sostituz centralina Caldaia in via D'Acquapendente 16  Crepaldi Silvana</t>
  </si>
  <si>
    <t>PADOVA GAS</t>
  </si>
  <si>
    <t>04832490280</t>
  </si>
  <si>
    <t>Z7237DA12F</t>
  </si>
  <si>
    <t>Connettori linee rete informatica</t>
  </si>
  <si>
    <t>G.PITTARELLO DI MARZARO FABIO &amp; C. S.A.S.</t>
  </si>
  <si>
    <t>00522390285</t>
  </si>
  <si>
    <t>Z733565EAB</t>
  </si>
  <si>
    <t>FORNITURA DI LETTI ELETTRICI E MATER. SANITARIO PER  CS BOLIS/VBP 2022</t>
  </si>
  <si>
    <t>MALVESTIO SPA</t>
  </si>
  <si>
    <t>00197370281</t>
  </si>
  <si>
    <t>Z733571218</t>
  </si>
  <si>
    <t>pezzi di ricambio aspiratore officina  anno 2022</t>
  </si>
  <si>
    <t>Clean Service Srl</t>
  </si>
  <si>
    <t>03349780282</t>
  </si>
  <si>
    <t>Z7533743D7</t>
  </si>
  <si>
    <t>CORSO FORM ANTICORRUZ-TRASPAR. VARI 2021-2022/2023</t>
  </si>
  <si>
    <t>FORMEL SRL</t>
  </si>
  <si>
    <t>01784630814</t>
  </si>
  <si>
    <t>Z76357C654</t>
  </si>
  <si>
    <t>incarico professionale per redazione documenti tecnici relativi al terreno edificabile di via Forcellini - PD     DET. n 30-2022. Chiedere Simona -pagati 4249,21 è terminato incarico?</t>
  </si>
  <si>
    <t>VANZETTO MARIO ALESSANDRO</t>
  </si>
  <si>
    <t>VNZMLS53H15H556L</t>
  </si>
  <si>
    <t>Z7737FDF20</t>
  </si>
  <si>
    <t>acquisto n. 2 piani cottura a 4 fuochi x alloggio Via Fortin 32/5  (Grassi-Beltrame) e alloggio Via Fortin 33 int. 7 (Sig.ra Zuin Bruna)</t>
  </si>
  <si>
    <t>Z7829190AB</t>
  </si>
  <si>
    <t>CONSULENZE IN MATERIA ORGANIZZ. UFF. PERSONALE</t>
  </si>
  <si>
    <t>CONSIDI SPA</t>
  </si>
  <si>
    <t>03948220284</t>
  </si>
  <si>
    <t>Z783406AFD</t>
  </si>
  <si>
    <t>CORSI FORM VARI 2021-2022</t>
  </si>
  <si>
    <t>DAL POZ LORIS</t>
  </si>
  <si>
    <t>DLPLRS75P22L407X</t>
  </si>
  <si>
    <t>Z7935194BD</t>
  </si>
  <si>
    <t>CARTA DA FOTOCOPIATORE 2022 + AGENDE 2023</t>
  </si>
  <si>
    <t>Z7A376E1CB</t>
  </si>
  <si>
    <t>FATT LAVORO INTERINALE LUGLIO/AGOSTO 2022</t>
  </si>
  <si>
    <t>Z7B34B4090</t>
  </si>
  <si>
    <t>MATER VARIO DI FERRAM 2022</t>
  </si>
  <si>
    <t>CAZZUFFI FRANCO E C. SNC</t>
  </si>
  <si>
    <t>01073340281</t>
  </si>
  <si>
    <t>Z7D2F01606</t>
  </si>
  <si>
    <t>GESTIONE CASELLE PEC 2020-2022</t>
  </si>
  <si>
    <t>RETE UNAPPA SERVIZI</t>
  </si>
  <si>
    <t>11035800967</t>
  </si>
  <si>
    <t xml:space="preserve">Z7D351C7D2 </t>
  </si>
  <si>
    <t>verifica periodiche biennali ascensori  BOLIS</t>
  </si>
  <si>
    <t>Z80354C660</t>
  </si>
  <si>
    <t>Redazione di DVR movimentazione manuale Det. 21-2022</t>
  </si>
  <si>
    <t>Boratto Igor</t>
  </si>
  <si>
    <t>BRTGRI75B11B563Z</t>
  </si>
  <si>
    <t>Z8036CCBE0</t>
  </si>
  <si>
    <t>Servizio di assistenza archeologica durante indagini geologiche presso il C.S. Beato Pellegrino</t>
  </si>
  <si>
    <t>PETRA Soc. Coop.</t>
  </si>
  <si>
    <t>02436140285</t>
  </si>
  <si>
    <t>Z8037DABD2</t>
  </si>
  <si>
    <t>Manutenzione giardino VBP e altre manutenzioni 2022</t>
  </si>
  <si>
    <t>Z8037E1B98</t>
  </si>
  <si>
    <t>Servizio di verifica periodica  imp.elettrici diMESSA A TERRA -  GIDONI</t>
  </si>
  <si>
    <t>Z8134B4329</t>
  </si>
  <si>
    <t>STAMPATI VARI 2022</t>
  </si>
  <si>
    <t>NUOVA GRAFOTECNICA SNC</t>
  </si>
  <si>
    <t>00985870286</t>
  </si>
  <si>
    <t>Z8335B9B5C</t>
  </si>
  <si>
    <t xml:space="preserve">cappa sottopensile e piano cottura per alloggio via Usodimare 22 interno 7 </t>
  </si>
  <si>
    <t>Z843521439</t>
  </si>
  <si>
    <t>canone annuo manut. ord. imp.termico + delega 3° resp. Via Vesalio 8 8/A 8/B solo Genn-Aprile22</t>
  </si>
  <si>
    <t>Z85352EC32</t>
  </si>
  <si>
    <t>RASOI ELETTRICI E MANUTENZ</t>
  </si>
  <si>
    <t>GIMAA DI CICCOMASCOLO GIANCARLO</t>
  </si>
  <si>
    <t>02390150288</t>
  </si>
  <si>
    <t>Z8635D010F</t>
  </si>
  <si>
    <t>Manutenz appartam. Via Usodimare 22 interno 7 -Patrimonio</t>
  </si>
  <si>
    <t>Z8837454A7</t>
  </si>
  <si>
    <t>Tinteggiatura Stanze P.Piaggi</t>
  </si>
  <si>
    <t>Z8837F071A</t>
  </si>
  <si>
    <t>n. 3 Licenze per ampliamento controllo accessi.Det. n. 84-2022</t>
  </si>
  <si>
    <t>Z89374AA39</t>
  </si>
  <si>
    <t>Fornitura pezzi per porte antincendio C.S.</t>
  </si>
  <si>
    <t>Marabello srl</t>
  </si>
  <si>
    <t>04045000280</t>
  </si>
  <si>
    <t>Z90334BB2F</t>
  </si>
  <si>
    <t>CORSO FORM DPI SANIT E SS 12-22/10/21 CAMPEDEL/ROSSI + VARI</t>
  </si>
  <si>
    <t>360,00</t>
  </si>
  <si>
    <t>Z9035B4F72</t>
  </si>
  <si>
    <t xml:space="preserve">FORNITURA DI MATERASSI ANTIDECUBITO E GUANCIALI </t>
  </si>
  <si>
    <t>MATERASSI E CUSCINI 2022</t>
  </si>
  <si>
    <t>SERVICE MED SRL</t>
  </si>
  <si>
    <t>Z9336DD0E6</t>
  </si>
  <si>
    <t>manutenzione sollevatori SOLAR/ERGOLET e acquisto pezzi di ricambio - 2022</t>
  </si>
  <si>
    <t>Giavazzi Srl</t>
  </si>
  <si>
    <t>00705470151</t>
  </si>
  <si>
    <t>Z9434B416B</t>
  </si>
  <si>
    <t>CANCELLERIA SPECIFICA + TONER 2022</t>
  </si>
  <si>
    <t>Z9434C2DB6</t>
  </si>
  <si>
    <t>Servizio di smaltimento rifiuti speciali  di varie sedi  anno 2022.</t>
  </si>
  <si>
    <t>Herambiente Srl serv.ambient</t>
  </si>
  <si>
    <t>03675900280</t>
  </si>
  <si>
    <t>Z9637D0530</t>
  </si>
  <si>
    <t>Demolizione superfici danneggiate reparto ROSE</t>
  </si>
  <si>
    <t>Z9734C4417</t>
  </si>
  <si>
    <t>manutenzione Mezzi trasporto ospiti e promiscuo anno 2022</t>
  </si>
  <si>
    <t>Rizzo Andrea Autofficina</t>
  </si>
  <si>
    <t>03098190279</t>
  </si>
  <si>
    <t>Z973816DFA</t>
  </si>
  <si>
    <t>interventi Straordinari dei  frigoriferi delle Sedi dell'Ente</t>
  </si>
  <si>
    <t>ZA02A95B56</t>
  </si>
  <si>
    <t>POLIZZA RCT</t>
  </si>
  <si>
    <t>ZA235EAE35</t>
  </si>
  <si>
    <t>componenti di arredamento vario - anno 2022</t>
  </si>
  <si>
    <t>IKEA ITALIA RETAIL SRL</t>
  </si>
  <si>
    <t>02992760963</t>
  </si>
  <si>
    <t>ZA238310A9</t>
  </si>
  <si>
    <t>Affid.incarico per rinnovo CPI varie attività antincendio P. Piaggi e VBP  Det.111-2022</t>
  </si>
  <si>
    <t>TFE Ingegneria srl</t>
  </si>
  <si>
    <t>03883230272</t>
  </si>
  <si>
    <t>ZA4370B2DF</t>
  </si>
  <si>
    <t>SPESE DI PUBBLICAZIONE ESITO  GARA LAVANDERIA</t>
  </si>
  <si>
    <t>ZA537188E2</t>
  </si>
  <si>
    <t>Fornitura ed installazione scheda "SLI 16/16 BCA"</t>
  </si>
  <si>
    <t>ZA6346547C</t>
  </si>
  <si>
    <t xml:space="preserve">N. 10 lamiere in acciaio inox </t>
  </si>
  <si>
    <t>Buso Germano</t>
  </si>
  <si>
    <t>04162760286</t>
  </si>
  <si>
    <t>ZA7351B1CE</t>
  </si>
  <si>
    <t>SPESE PER FUNERALI OSPITI 2022</t>
  </si>
  <si>
    <t>TRASPORTI FUNEBRI F.LLI BARBIERO SNC</t>
  </si>
  <si>
    <t>01271470286</t>
  </si>
  <si>
    <t>ZA7363CB80</t>
  </si>
  <si>
    <t>redazione Perizia del Terreno di Torreglia DET. 51-2022</t>
  </si>
  <si>
    <t>Baldin Giovanna</t>
  </si>
  <si>
    <t>BLDGNN81M69G224O</t>
  </si>
  <si>
    <t>ZA836D8142</t>
  </si>
  <si>
    <t>Incarico prof.le di redazione DVR incendio varie sedi AltaVita-IRA</t>
  </si>
  <si>
    <t>STEFANELLO MICHELE</t>
  </si>
  <si>
    <t>03811930274</t>
  </si>
  <si>
    <t>ZA9325CD31</t>
  </si>
  <si>
    <t>DVR STRESS LAVORO CORRELATO</t>
  </si>
  <si>
    <t>ZA9350E668</t>
  </si>
  <si>
    <t>BAVAGLIE 2022</t>
  </si>
  <si>
    <t>ZA93527284</t>
  </si>
  <si>
    <t>manut. Extra contratto x sost.TELECAMERE ,1 alimentat.prof.H24 imp. Videosor. P.Piaggi</t>
  </si>
  <si>
    <t>Gruppo 3 snc</t>
  </si>
  <si>
    <t>00788960284</t>
  </si>
  <si>
    <t>ZA9383B83F</t>
  </si>
  <si>
    <t>Acquisto pezzi di ricambio per letti elettrici dei C.S. Beato Pellegrino e G.A. Bolis</t>
  </si>
  <si>
    <t>ZA9385220A</t>
  </si>
  <si>
    <t>Convegno cure palliative e hospice 3 dicembre - università di padova affitto locale sala Ippolito Nievo  piu+ tecnico audio video</t>
  </si>
  <si>
    <t>UNIVERSITA DEGLI STUDI DI PADOVA</t>
  </si>
  <si>
    <t>00742430283</t>
  </si>
  <si>
    <t>ZAB3747D76</t>
  </si>
  <si>
    <t xml:space="preserve">Fornitura e posa di climatizzatore alloggio Via Fortin 32/2 - Sig.ra Bertoni Gabriella (det 72) </t>
  </si>
  <si>
    <t>ZAC370AA3E</t>
  </si>
  <si>
    <t>manutenzione alloggi del patrimonio dell'ente Via Verdara 55</t>
  </si>
  <si>
    <t>04574270288</t>
  </si>
  <si>
    <t>ZAD362D9F6</t>
  </si>
  <si>
    <t>Serv.indagini geologiche c/o C.S.vbpe redazione relazione geologica Det.53-2022</t>
  </si>
  <si>
    <t>Servizi Geologici srl</t>
  </si>
  <si>
    <t>03769050281</t>
  </si>
  <si>
    <t>ZAE36355C5</t>
  </si>
  <si>
    <t>PANNOLONI MESI MAGGIO/GIUGNO 2022</t>
  </si>
  <si>
    <t>ZB034BDDFF</t>
  </si>
  <si>
    <t>aff.servizio manutenzione ordinaria delle caldaie inquilini di Via Monte Lungo 4 - 2022</t>
  </si>
  <si>
    <t>ZB035B96D2</t>
  </si>
  <si>
    <t>manutenzione impianti elettrici  sedi Istituzionali e Patrimonio - anno 2022</t>
  </si>
  <si>
    <t>Piesse Impianti Srl</t>
  </si>
  <si>
    <t>03211360247</t>
  </si>
  <si>
    <t>ZB03707A4C</t>
  </si>
  <si>
    <t>intervento extra contratto- sostituz teleriduttore Ascensore VBP</t>
  </si>
  <si>
    <t>RIAM Ascensori srl</t>
  </si>
  <si>
    <t>00269940235</t>
  </si>
  <si>
    <t>ZB62FFA653</t>
  </si>
  <si>
    <t>NOLEGGIO MANUT ASS.ZA FOTOCOP VARIE SEDI</t>
  </si>
  <si>
    <t>31.176,00</t>
  </si>
  <si>
    <t>ZB935D5F34</t>
  </si>
  <si>
    <t>pezzi di ricambio per defibrillatori -anno 2022</t>
  </si>
  <si>
    <t>Righetto Srl</t>
  </si>
  <si>
    <t>03654690274</t>
  </si>
  <si>
    <t>ZB93647221</t>
  </si>
  <si>
    <t>Acquisto 1 sedia pesa persone per reparto Fiordalisi</t>
  </si>
  <si>
    <t>INTERMED S.r.l</t>
  </si>
  <si>
    <t>11703230158</t>
  </si>
  <si>
    <t>ZBA2ED6A69</t>
  </si>
  <si>
    <t>SACCHI IMMONDIZIE BIENNALE</t>
  </si>
  <si>
    <t>27.346,82</t>
  </si>
  <si>
    <t>ZBD37172EB</t>
  </si>
  <si>
    <t>LAVORO INTERINALE GIUGNO 2022</t>
  </si>
  <si>
    <t>ZBF35587D7</t>
  </si>
  <si>
    <t xml:space="preserve">manutenz ordianaria pavimenti  sede V.B.Pellegrino </t>
  </si>
  <si>
    <t>Masiero Tecnologie Edili</t>
  </si>
  <si>
    <t>04910570284</t>
  </si>
  <si>
    <t>ZBF37908C9</t>
  </si>
  <si>
    <t>Rinnovo Periodico CPI CENTRALE TERMICA c.d.Gidoni - parcella</t>
  </si>
  <si>
    <t>Cambruzzi Massimo</t>
  </si>
  <si>
    <t>CMBMSM65D28M089N</t>
  </si>
  <si>
    <t>ZC135471ED</t>
  </si>
  <si>
    <t>kit elettromagnete per porte tagliafuoco, fornitura 1 specchio convesso, 1 estintore da 50kg e n. 7 estintori piccoli</t>
  </si>
  <si>
    <t>ZC235839EB</t>
  </si>
  <si>
    <t>LAVORO INTERINALE FEBBRAIO 2022</t>
  </si>
  <si>
    <t>ZC43570B7E</t>
  </si>
  <si>
    <t>PANNOLONI MESI MARZO/APRILE 2022</t>
  </si>
  <si>
    <t>ZC43614653</t>
  </si>
  <si>
    <t>Fornitura di utensili e accessori officina</t>
  </si>
  <si>
    <t>F.R.A.U. srl</t>
  </si>
  <si>
    <t>01541310288</t>
  </si>
  <si>
    <t>ZC634B4030</t>
  </si>
  <si>
    <t>MATER PER MANUT VARIE 2022</t>
  </si>
  <si>
    <t>BOLZONELLA GRANDI IMPIANTI SRL</t>
  </si>
  <si>
    <t>00205120280</t>
  </si>
  <si>
    <t>ZC6373D928</t>
  </si>
  <si>
    <t>Fornitura e posa di climatizzatore unità immobiliare Via Fortin 33/7 - Padova- Det. 71-2022</t>
  </si>
  <si>
    <t>ZC838BD65F</t>
  </si>
  <si>
    <t>sostituzione caldaia in alloggio via Fortin 28 int. 1 (Sig.ra Muffato.Com. Pd)</t>
  </si>
  <si>
    <t>ZCA3313905</t>
  </si>
  <si>
    <t>Incarico profes.di progettaz.e di coordinam.sicurezza in fase di progettaz.manutenz.str.unità immobiliari in Via S.G.di Verdara a Padova DET. 108 -2022 pagati 1° e 2° acconto x 16.164,51 ch. Giuseppe</t>
  </si>
  <si>
    <t>CARTA MANTIGLIA PASINI MASSIMO</t>
  </si>
  <si>
    <t>04778900284</t>
  </si>
  <si>
    <t>ZCB34D5202</t>
  </si>
  <si>
    <t xml:space="preserve">manutenzione attrezzature per manutenzione giardini varie sedi </t>
  </si>
  <si>
    <t>F.I.M. snc</t>
  </si>
  <si>
    <t>02254240282</t>
  </si>
  <si>
    <t>ZCB35BDAE3</t>
  </si>
  <si>
    <t xml:space="preserve">noleggio e trasporto container per rifiuti speciali </t>
  </si>
  <si>
    <t>ZCC3885C34</t>
  </si>
  <si>
    <t>Sostituzione caldaia via Monte Lungo 4,  int.2 - Padova (conduttore Sig. Zilio)</t>
  </si>
  <si>
    <t>EUROPLANTS</t>
  </si>
  <si>
    <t>03698820283</t>
  </si>
  <si>
    <t>ZCD3788250</t>
  </si>
  <si>
    <t>manutenzione condizionatore studio medico in C.so V.Emanuele II (Dr. Ursino)</t>
  </si>
  <si>
    <t>S.A.T.  Srl</t>
  </si>
  <si>
    <t>01345370280</t>
  </si>
  <si>
    <t>ZD03474150</t>
  </si>
  <si>
    <t>Prelievo e analisi acque per indagine legionella Centro Servizi “Beato Pellegrino” e Pensionato "Piaggi"</t>
  </si>
  <si>
    <t>ECAMRICERT SRL</t>
  </si>
  <si>
    <t>01650050246</t>
  </si>
  <si>
    <t>ZD1373B5E2</t>
  </si>
  <si>
    <t>Pubblicaz Asta alienazione 3 lotti Terreni in  Il Mattino Pd e La Repubblica</t>
  </si>
  <si>
    <t>ZD2348B282</t>
  </si>
  <si>
    <t>Servizio software scadenze Sicurezza - SICURCLOUD  concluso e passa alla seg. Gener.con loro det.</t>
  </si>
  <si>
    <t>Ecipa soc. cons. a r.l.</t>
  </si>
  <si>
    <t>02289210276</t>
  </si>
  <si>
    <t>ZD2350B992</t>
  </si>
  <si>
    <t>presidi sanitari per cassette pronto soccorso anno 2022 e FORNITURE VARIE 2022</t>
  </si>
  <si>
    <t>ZD33766D93</t>
  </si>
  <si>
    <t>Manutenzioni Impianti ascensori EXTRA CONTRATTO  anno 2022</t>
  </si>
  <si>
    <t>ZD338DC77E</t>
  </si>
  <si>
    <t>n. 20 pezzi angolari 50 x 50  calore bianco per controsoffitto studio medico Mimose</t>
  </si>
  <si>
    <t>BF LATTONERIE BOZZOLAN srl</t>
  </si>
  <si>
    <t>03762130288</t>
  </si>
  <si>
    <t>ZD53063E39</t>
  </si>
  <si>
    <r>
      <t xml:space="preserve">Serv.verifiche di sicurez.elettriche </t>
    </r>
    <r>
      <rPr>
        <sz val="8"/>
        <rFont val="Arial"/>
        <family val="2"/>
      </rPr>
      <t>e</t>
    </r>
    <r>
      <rPr>
        <sz val="10"/>
        <rFont val="Arial"/>
        <family val="2"/>
      </rPr>
      <t xml:space="preserve"> control.funzion.Apparecc.Elettromedicali (det.15-21) e 2022* x (€. 950,00)</t>
    </r>
  </si>
  <si>
    <t>ZD633474D4</t>
  </si>
  <si>
    <t>ABB.TO FOGLIETTI LA DOMENICA 2022</t>
  </si>
  <si>
    <t>ZD6350B1D3</t>
  </si>
  <si>
    <t xml:space="preserve">Pubblicaz Asta alinazione Immobile Via Morgagni 52 in Il Mattino Pd e la  Repubblica </t>
  </si>
  <si>
    <t>ZD736200D5</t>
  </si>
  <si>
    <t>Manut. Straordinaria Autoclave di sterilizzazione C.S. Via B.Pellegrino 192</t>
  </si>
  <si>
    <t>ASSITEC</t>
  </si>
  <si>
    <t>03745120232</t>
  </si>
  <si>
    <t>ZD937F6096</t>
  </si>
  <si>
    <t>FORNITURA SALVIETTE IGIENICHE PER OSPITI</t>
  </si>
  <si>
    <t>ZDA34B468F</t>
  </si>
  <si>
    <t>MATER PER PITTORE 2022</t>
  </si>
  <si>
    <t>CO.GE.ME. DI COCCHIO DIEGO E C. SNC</t>
  </si>
  <si>
    <t>01022570285</t>
  </si>
  <si>
    <t>ZDA3808AEB</t>
  </si>
  <si>
    <t>CORSO FORM HACCP 2022</t>
  </si>
  <si>
    <t>CISCATO MASSIMO</t>
  </si>
  <si>
    <t>CSCMSM61A01L840M</t>
  </si>
  <si>
    <t>ZDE352BBA1</t>
  </si>
  <si>
    <t xml:space="preserve">  
Servizio di Manut.Ord. Program.Annuale dei Presidi Antincendio delle Sedi Istituzionali dell'Ente </t>
  </si>
  <si>
    <t>ZDF34D8385</t>
  </si>
  <si>
    <t>CORSO FORM. IL PIAO 2022 NICOLETTO-LINCETTO-LISSANDRON</t>
  </si>
  <si>
    <t>CSA CENTRO STUDI ALTA PADOVANA</t>
  </si>
  <si>
    <t>04257320285</t>
  </si>
  <si>
    <t>ZE035A321F</t>
  </si>
  <si>
    <t>manut. Ordinaria impianti anticaduta VBP e Bolis - 2 visite annue</t>
  </si>
  <si>
    <t>L.S Linea Sicura</t>
  </si>
  <si>
    <t>ZE1350B6C0</t>
  </si>
  <si>
    <t>cinture x passegg.e Manutenzioni varie x Ducati attrezzati trasporto ospiti- anno 2022</t>
  </si>
  <si>
    <t>Faggin Auto Uno Officina</t>
  </si>
  <si>
    <t>04075730285</t>
  </si>
  <si>
    <t>ZE334F35F7</t>
  </si>
  <si>
    <t>FORMAZ MODULI PROGRAMMA FORNITO CBA 2022</t>
  </si>
  <si>
    <t>ZE33623AF9</t>
  </si>
  <si>
    <t>Opere propedeutiche alle indagini strumentali finalizzate alla definizione della consistenza del degrado strutturale chiedere a giuseppe</t>
  </si>
  <si>
    <t>COSTRUZIONI EDILI PANDOLFO REMIGIO E FIGLI &amp; C. S.n.c.</t>
  </si>
  <si>
    <t>03808430270</t>
  </si>
  <si>
    <t>ZE435E0A9C</t>
  </si>
  <si>
    <t xml:space="preserve"> Manut.Straord.Impianti Termomeccanici(tubaz caldo-freddo e rif.n. 2 bagni) P.Piaggi DET. 42-2022 </t>
  </si>
  <si>
    <t>AL.MA.SA. Termoclima di Bellucco Simone</t>
  </si>
  <si>
    <t>ZE52D28853</t>
  </si>
  <si>
    <t>DETERGENTE DISINFETTANTE PAVIMENTI BIENNALE</t>
  </si>
  <si>
    <t>3.672,00</t>
  </si>
  <si>
    <t>ZE534BDC98</t>
  </si>
  <si>
    <t>servizio manutenzione ordinaria delle caldaia inquilini di Via Fortin 2022 det.3-2022</t>
  </si>
  <si>
    <t>ZE634B41F3</t>
  </si>
  <si>
    <t>PRODOTTI IGIENE OSPITI 2022</t>
  </si>
  <si>
    <t>ZE8351FF22</t>
  </si>
  <si>
    <t>ricarica CO2 delle bombole distributori acqua vari reparti  anno 2022</t>
  </si>
  <si>
    <t>New Gas &amp; Truck</t>
  </si>
  <si>
    <t>04575010287</t>
  </si>
  <si>
    <t>ZE83825D79</t>
  </si>
  <si>
    <t>CANONE NOLEGGIO FOTOCOPIATORI VARIE SEDI OTT/DIC 2022</t>
  </si>
  <si>
    <t>ZEB34B434C</t>
  </si>
  <si>
    <t>TENDE + SUPPORTI VARI 2022</t>
  </si>
  <si>
    <t>NUOVA TENDARREDO DI POLETTO MARIO</t>
  </si>
  <si>
    <t>04921230282</t>
  </si>
  <si>
    <t>ZEB34B4542</t>
  </si>
  <si>
    <t>DETERGENTI VARI PER OSPITI 2022</t>
  </si>
  <si>
    <t>STUDIOSAN SNC</t>
  </si>
  <si>
    <t>04074290281</t>
  </si>
  <si>
    <t>ZEB38BE2BF</t>
  </si>
  <si>
    <t>Affidamento incarico di rinnovo CPI due attività C.S. Beato Pellegrino Det. 89-2022</t>
  </si>
  <si>
    <t>ZED37EEA70</t>
  </si>
  <si>
    <t>manutenzione caldaia C.so Vittorio Emanuele (Gerotto-Lopez)</t>
  </si>
  <si>
    <t>ECOGAS 2 SRL</t>
  </si>
  <si>
    <t>04384800282</t>
  </si>
  <si>
    <t>ZEF36A60B9</t>
  </si>
  <si>
    <t>acquisto audiocodes e mediapack</t>
  </si>
  <si>
    <t>STT Servizi telematici telefonici S.r.l.</t>
  </si>
  <si>
    <t>00941200966</t>
  </si>
  <si>
    <t>ZF03318EC2</t>
  </si>
  <si>
    <t>ABBONAMENTO ANNUALE PAGINE  BIANCHE E PAGINE GIALLE   E ANNESSI INSERZIONI WEB  ANNO 2022</t>
  </si>
  <si>
    <t>ITALIAONLINE SPA</t>
  </si>
  <si>
    <t>03970540963</t>
  </si>
  <si>
    <t>ZF036F5D90</t>
  </si>
  <si>
    <t>SEDIE VERDI DA GIARDINO</t>
  </si>
  <si>
    <t>EUROBRICO SPA</t>
  </si>
  <si>
    <t>02116180304</t>
  </si>
  <si>
    <t>ZF13866B46</t>
  </si>
  <si>
    <t>n. 10 borchie in bronzo per tomba sorelle Gidoni</t>
  </si>
  <si>
    <t>Nicolè S.n.c Lavorazioni marmi</t>
  </si>
  <si>
    <t>01357600285</t>
  </si>
  <si>
    <t>ZF2363BE61</t>
  </si>
  <si>
    <t>Fornitura di piano e componenti aggiuntive per ponteggio CP in dotazione all’officina dell’Ente</t>
  </si>
  <si>
    <t>Scalificio Lasi snc</t>
  </si>
  <si>
    <t>00044540284</t>
  </si>
  <si>
    <t>ZF334B4574</t>
  </si>
  <si>
    <t>MATER SANITARIO PRESIDI REVIS RIPARAZ 2022</t>
  </si>
  <si>
    <t>ZF336287D7</t>
  </si>
  <si>
    <t>materiali edili x manutenz centri istituzionali e patrimonio - anno 2022</t>
  </si>
  <si>
    <t>GIOLOCENTER</t>
  </si>
  <si>
    <t>00201720281</t>
  </si>
  <si>
    <t>ZF434B41CD</t>
  </si>
  <si>
    <t>MATER MONOUSO DI PROTEZ 2022</t>
  </si>
  <si>
    <t>ZF534B9664</t>
  </si>
  <si>
    <t>OFF.BICCIATO EVELINO Srl</t>
  </si>
  <si>
    <t>04332260282</t>
  </si>
  <si>
    <t>ZF537E9650</t>
  </si>
  <si>
    <t>Fornit.e installaz. 1 apparato di sicurezza(armadio) "firewall" e licenze tempo det. Det.81-2022</t>
  </si>
  <si>
    <t>ZF735A51D0</t>
  </si>
  <si>
    <t xml:space="preserve">AFFIDAMENTO DELLE INDAGINI STRUMENTALI FINALIZZATE ALLA DEFINIZIONE DELLA CONSISTENZA DEL DEGRADO </t>
  </si>
  <si>
    <t>METRALAB S.r.l.</t>
  </si>
  <si>
    <t>04513960288</t>
  </si>
  <si>
    <t>ZF83525BB0</t>
  </si>
  <si>
    <t>Implementazione dl software di Gestione Manutenzioni varie sedi dell'Ente-anno 2022</t>
  </si>
  <si>
    <t>ZF934B4130</t>
  </si>
  <si>
    <t>MATER IDRAULICO 2022</t>
  </si>
  <si>
    <t>ZF93675501</t>
  </si>
  <si>
    <t>TARGHE PER PENSIONAMENTO DIPENDENTI 2022</t>
  </si>
  <si>
    <t>DUEFFE SPORT SAS</t>
  </si>
  <si>
    <t>01968140283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</si>
</sst>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8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1" fillId="0" borderId="0" xfId="1" applyFill="1"/>
    <xf numFmtId="49" fontId="1" fillId="0" borderId="0" xfId="1" applyNumberFormat="1" applyFill="1" applyAlignment="1"/>
    <xf numFmtId="0" fontId="1" fillId="0" borderId="0" xfId="1" applyFill="1" applyAlignment="1">
      <alignment horizontal="left"/>
    </xf>
    <xf numFmtId="164" fontId="1" fillId="0" borderId="0" xfId="1" applyNumberFormat="1" applyFill="1"/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6" fillId="0" borderId="2" xfId="1" applyFont="1" applyFill="1" applyBorder="1" applyAlignment="1">
      <alignment horizontal="left"/>
    </xf>
    <xf numFmtId="0" fontId="6" fillId="0" borderId="2" xfId="1" applyFont="1" applyFill="1" applyBorder="1" applyAlignment="1"/>
    <xf numFmtId="0" fontId="6" fillId="0" borderId="2" xfId="1" applyFont="1" applyFill="1" applyBorder="1"/>
    <xf numFmtId="49" fontId="6" fillId="2" borderId="2" xfId="1" applyNumberFormat="1" applyFont="1" applyFill="1" applyBorder="1" applyAlignment="1">
      <alignment horizontal="center"/>
    </xf>
    <xf numFmtId="49" fontId="6" fillId="0" borderId="2" xfId="1" applyNumberFormat="1" applyFont="1" applyBorder="1" applyAlignment="1">
      <alignment horizontal="left"/>
    </xf>
    <xf numFmtId="4" fontId="6" fillId="0" borderId="1" xfId="1" applyNumberFormat="1" applyFont="1" applyFill="1" applyBorder="1"/>
    <xf numFmtId="164" fontId="1" fillId="0" borderId="2" xfId="1" applyNumberFormat="1" applyFill="1" applyBorder="1"/>
    <xf numFmtId="0" fontId="6" fillId="0" borderId="2" xfId="1" applyFont="1" applyBorder="1"/>
    <xf numFmtId="4" fontId="1" fillId="0" borderId="2" xfId="1" applyNumberFormat="1" applyFill="1" applyBorder="1"/>
    <xf numFmtId="0" fontId="1" fillId="0" borderId="0" xfId="1"/>
    <xf numFmtId="0" fontId="6" fillId="0" borderId="2" xfId="1" applyFont="1" applyBorder="1" applyAlignment="1">
      <alignment horizontal="left"/>
    </xf>
    <xf numFmtId="0" fontId="1" fillId="0" borderId="2" xfId="1" applyBorder="1"/>
    <xf numFmtId="49" fontId="6" fillId="0" borderId="2" xfId="1" applyNumberFormat="1" applyFont="1" applyFill="1" applyBorder="1" applyAlignment="1">
      <alignment horizontal="center"/>
    </xf>
    <xf numFmtId="4" fontId="6" fillId="0" borderId="1" xfId="1" applyNumberFormat="1" applyFont="1" applyBorder="1"/>
    <xf numFmtId="0" fontId="6" fillId="2" borderId="2" xfId="1" applyFont="1" applyFill="1" applyBorder="1"/>
    <xf numFmtId="0" fontId="1" fillId="0" borderId="2" xfId="1" applyBorder="1" applyAlignment="1"/>
    <xf numFmtId="0" fontId="1" fillId="0" borderId="2" xfId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1" fillId="0" borderId="2" xfId="1" applyBorder="1" applyAlignment="1">
      <alignment horizontal="left"/>
    </xf>
    <xf numFmtId="49" fontId="6" fillId="0" borderId="2" xfId="1" applyNumberFormat="1" applyFont="1" applyFill="1" applyBorder="1" applyAlignment="1">
      <alignment horizontal="left"/>
    </xf>
    <xf numFmtId="0" fontId="1" fillId="0" borderId="2" xfId="1" applyFill="1" applyBorder="1"/>
    <xf numFmtId="0" fontId="6" fillId="0" borderId="0" xfId="1" applyFont="1" applyFill="1" applyBorder="1" applyAlignment="1"/>
    <xf numFmtId="0" fontId="1" fillId="0" borderId="0" xfId="1" applyBorder="1"/>
    <xf numFmtId="4" fontId="6" fillId="0" borderId="2" xfId="1" applyNumberFormat="1" applyFont="1" applyFill="1" applyBorder="1"/>
    <xf numFmtId="0" fontId="6" fillId="0" borderId="0" xfId="1" applyFont="1" applyFill="1"/>
    <xf numFmtId="164" fontId="1" fillId="0" borderId="2" xfId="1" applyNumberFormat="1" applyBorder="1"/>
    <xf numFmtId="0" fontId="6" fillId="0" borderId="2" xfId="1" applyFont="1" applyBorder="1" applyAlignment="1"/>
    <xf numFmtId="0" fontId="1" fillId="0" borderId="2" xfId="1" applyFill="1" applyBorder="1" applyAlignment="1">
      <alignment horizontal="left"/>
    </xf>
    <xf numFmtId="4" fontId="6" fillId="0" borderId="2" xfId="1" applyNumberFormat="1" applyFont="1" applyFill="1" applyBorder="1" applyAlignment="1">
      <alignment horizontal="right"/>
    </xf>
    <xf numFmtId="0" fontId="6" fillId="0" borderId="5" xfId="1" applyFont="1" applyFill="1" applyBorder="1" applyAlignment="1"/>
    <xf numFmtId="49" fontId="1" fillId="0" borderId="2" xfId="1" applyNumberFormat="1" applyBorder="1"/>
    <xf numFmtId="49" fontId="6" fillId="0" borderId="2" xfId="1" applyNumberFormat="1" applyFont="1" applyBorder="1" applyAlignment="1">
      <alignment horizontal="right"/>
    </xf>
    <xf numFmtId="0" fontId="6" fillId="0" borderId="0" xfId="1" applyFont="1" applyFill="1" applyAlignment="1"/>
    <xf numFmtId="0" fontId="1" fillId="0" borderId="0" xfId="1" applyAlignment="1">
      <alignment horizontal="center"/>
    </xf>
    <xf numFmtId="0" fontId="1" fillId="0" borderId="0" xfId="1" applyAlignment="1"/>
    <xf numFmtId="0" fontId="1" fillId="0" borderId="0" xfId="1" applyAlignment="1">
      <alignment horizontal="left"/>
    </xf>
    <xf numFmtId="4" fontId="1" fillId="0" borderId="0" xfId="1" applyNumberFormat="1"/>
    <xf numFmtId="164" fontId="1" fillId="0" borderId="0" xfId="1" applyNumberFormat="1"/>
    <xf numFmtId="4" fontId="1" fillId="0" borderId="0" xfId="1" applyNumberFormat="1" applyFill="1"/>
    <xf numFmtId="4" fontId="3" fillId="0" borderId="0" xfId="1" applyNumberFormat="1" applyFont="1" applyFill="1" applyBorder="1" applyAlignment="1">
      <alignment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4"/>
  <sheetViews>
    <sheetView tabSelected="1" workbookViewId="0">
      <selection activeCell="M30" sqref="M30"/>
    </sheetView>
  </sheetViews>
  <sheetFormatPr defaultRowHeight="12.75"/>
  <cols>
    <col min="1" max="1" width="14.140625" style="28" customWidth="1"/>
    <col min="2" max="2" width="68.85546875" style="52" customWidth="1"/>
    <col min="3" max="3" width="45.28515625" style="28" customWidth="1"/>
    <col min="4" max="4" width="15.140625" style="53" customWidth="1"/>
    <col min="5" max="5" width="42.7109375" style="28" customWidth="1"/>
    <col min="6" max="6" width="19.140625" style="54" customWidth="1"/>
    <col min="7" max="7" width="20.7109375" style="28" customWidth="1"/>
    <col min="8" max="8" width="15" style="56" customWidth="1"/>
    <col min="9" max="9" width="13.5703125" style="56" customWidth="1"/>
    <col min="10" max="10" width="13.28515625" style="28" customWidth="1"/>
    <col min="11" max="11" width="17" style="28" customWidth="1"/>
    <col min="12" max="12" width="16" style="55" customWidth="1"/>
    <col min="13" max="256" width="9.140625" style="28"/>
    <col min="257" max="257" width="14.140625" style="28" customWidth="1"/>
    <col min="258" max="258" width="68.85546875" style="28" customWidth="1"/>
    <col min="259" max="259" width="45.28515625" style="28" customWidth="1"/>
    <col min="260" max="260" width="15.140625" style="28" customWidth="1"/>
    <col min="261" max="261" width="42.7109375" style="28" customWidth="1"/>
    <col min="262" max="262" width="19.140625" style="28" customWidth="1"/>
    <col min="263" max="263" width="20.7109375" style="28" customWidth="1"/>
    <col min="264" max="264" width="15" style="28" customWidth="1"/>
    <col min="265" max="265" width="13.5703125" style="28" customWidth="1"/>
    <col min="266" max="266" width="13.28515625" style="28" customWidth="1"/>
    <col min="267" max="267" width="17" style="28" customWidth="1"/>
    <col min="268" max="268" width="17.140625" style="28" customWidth="1"/>
    <col min="269" max="512" width="9.140625" style="28"/>
    <col min="513" max="513" width="14.140625" style="28" customWidth="1"/>
    <col min="514" max="514" width="68.85546875" style="28" customWidth="1"/>
    <col min="515" max="515" width="45.28515625" style="28" customWidth="1"/>
    <col min="516" max="516" width="15.140625" style="28" customWidth="1"/>
    <col min="517" max="517" width="42.7109375" style="28" customWidth="1"/>
    <col min="518" max="518" width="19.140625" style="28" customWidth="1"/>
    <col min="519" max="519" width="20.7109375" style="28" customWidth="1"/>
    <col min="520" max="520" width="15" style="28" customWidth="1"/>
    <col min="521" max="521" width="13.5703125" style="28" customWidth="1"/>
    <col min="522" max="522" width="13.28515625" style="28" customWidth="1"/>
    <col min="523" max="523" width="17" style="28" customWidth="1"/>
    <col min="524" max="524" width="17.140625" style="28" customWidth="1"/>
    <col min="525" max="768" width="9.140625" style="28"/>
    <col min="769" max="769" width="14.140625" style="28" customWidth="1"/>
    <col min="770" max="770" width="68.85546875" style="28" customWidth="1"/>
    <col min="771" max="771" width="45.28515625" style="28" customWidth="1"/>
    <col min="772" max="772" width="15.140625" style="28" customWidth="1"/>
    <col min="773" max="773" width="42.7109375" style="28" customWidth="1"/>
    <col min="774" max="774" width="19.140625" style="28" customWidth="1"/>
    <col min="775" max="775" width="20.7109375" style="28" customWidth="1"/>
    <col min="776" max="776" width="15" style="28" customWidth="1"/>
    <col min="777" max="777" width="13.5703125" style="28" customWidth="1"/>
    <col min="778" max="778" width="13.28515625" style="28" customWidth="1"/>
    <col min="779" max="779" width="17" style="28" customWidth="1"/>
    <col min="780" max="780" width="17.140625" style="28" customWidth="1"/>
    <col min="781" max="1024" width="9.140625" style="28"/>
    <col min="1025" max="1025" width="14.140625" style="28" customWidth="1"/>
    <col min="1026" max="1026" width="68.85546875" style="28" customWidth="1"/>
    <col min="1027" max="1027" width="45.28515625" style="28" customWidth="1"/>
    <col min="1028" max="1028" width="15.140625" style="28" customWidth="1"/>
    <col min="1029" max="1029" width="42.7109375" style="28" customWidth="1"/>
    <col min="1030" max="1030" width="19.140625" style="28" customWidth="1"/>
    <col min="1031" max="1031" width="20.7109375" style="28" customWidth="1"/>
    <col min="1032" max="1032" width="15" style="28" customWidth="1"/>
    <col min="1033" max="1033" width="13.5703125" style="28" customWidth="1"/>
    <col min="1034" max="1034" width="13.28515625" style="28" customWidth="1"/>
    <col min="1035" max="1035" width="17" style="28" customWidth="1"/>
    <col min="1036" max="1036" width="17.140625" style="28" customWidth="1"/>
    <col min="1037" max="1280" width="9.140625" style="28"/>
    <col min="1281" max="1281" width="14.140625" style="28" customWidth="1"/>
    <col min="1282" max="1282" width="68.85546875" style="28" customWidth="1"/>
    <col min="1283" max="1283" width="45.28515625" style="28" customWidth="1"/>
    <col min="1284" max="1284" width="15.140625" style="28" customWidth="1"/>
    <col min="1285" max="1285" width="42.7109375" style="28" customWidth="1"/>
    <col min="1286" max="1286" width="19.140625" style="28" customWidth="1"/>
    <col min="1287" max="1287" width="20.7109375" style="28" customWidth="1"/>
    <col min="1288" max="1288" width="15" style="28" customWidth="1"/>
    <col min="1289" max="1289" width="13.5703125" style="28" customWidth="1"/>
    <col min="1290" max="1290" width="13.28515625" style="28" customWidth="1"/>
    <col min="1291" max="1291" width="17" style="28" customWidth="1"/>
    <col min="1292" max="1292" width="17.140625" style="28" customWidth="1"/>
    <col min="1293" max="1536" width="9.140625" style="28"/>
    <col min="1537" max="1537" width="14.140625" style="28" customWidth="1"/>
    <col min="1538" max="1538" width="68.85546875" style="28" customWidth="1"/>
    <col min="1539" max="1539" width="45.28515625" style="28" customWidth="1"/>
    <col min="1540" max="1540" width="15.140625" style="28" customWidth="1"/>
    <col min="1541" max="1541" width="42.7109375" style="28" customWidth="1"/>
    <col min="1542" max="1542" width="19.140625" style="28" customWidth="1"/>
    <col min="1543" max="1543" width="20.7109375" style="28" customWidth="1"/>
    <col min="1544" max="1544" width="15" style="28" customWidth="1"/>
    <col min="1545" max="1545" width="13.5703125" style="28" customWidth="1"/>
    <col min="1546" max="1546" width="13.28515625" style="28" customWidth="1"/>
    <col min="1547" max="1547" width="17" style="28" customWidth="1"/>
    <col min="1548" max="1548" width="17.140625" style="28" customWidth="1"/>
    <col min="1549" max="1792" width="9.140625" style="28"/>
    <col min="1793" max="1793" width="14.140625" style="28" customWidth="1"/>
    <col min="1794" max="1794" width="68.85546875" style="28" customWidth="1"/>
    <col min="1795" max="1795" width="45.28515625" style="28" customWidth="1"/>
    <col min="1796" max="1796" width="15.140625" style="28" customWidth="1"/>
    <col min="1797" max="1797" width="42.7109375" style="28" customWidth="1"/>
    <col min="1798" max="1798" width="19.140625" style="28" customWidth="1"/>
    <col min="1799" max="1799" width="20.7109375" style="28" customWidth="1"/>
    <col min="1800" max="1800" width="15" style="28" customWidth="1"/>
    <col min="1801" max="1801" width="13.5703125" style="28" customWidth="1"/>
    <col min="1802" max="1802" width="13.28515625" style="28" customWidth="1"/>
    <col min="1803" max="1803" width="17" style="28" customWidth="1"/>
    <col min="1804" max="1804" width="17.140625" style="28" customWidth="1"/>
    <col min="1805" max="2048" width="9.140625" style="28"/>
    <col min="2049" max="2049" width="14.140625" style="28" customWidth="1"/>
    <col min="2050" max="2050" width="68.85546875" style="28" customWidth="1"/>
    <col min="2051" max="2051" width="45.28515625" style="28" customWidth="1"/>
    <col min="2052" max="2052" width="15.140625" style="28" customWidth="1"/>
    <col min="2053" max="2053" width="42.7109375" style="28" customWidth="1"/>
    <col min="2054" max="2054" width="19.140625" style="28" customWidth="1"/>
    <col min="2055" max="2055" width="20.7109375" style="28" customWidth="1"/>
    <col min="2056" max="2056" width="15" style="28" customWidth="1"/>
    <col min="2057" max="2057" width="13.5703125" style="28" customWidth="1"/>
    <col min="2058" max="2058" width="13.28515625" style="28" customWidth="1"/>
    <col min="2059" max="2059" width="17" style="28" customWidth="1"/>
    <col min="2060" max="2060" width="17.140625" style="28" customWidth="1"/>
    <col min="2061" max="2304" width="9.140625" style="28"/>
    <col min="2305" max="2305" width="14.140625" style="28" customWidth="1"/>
    <col min="2306" max="2306" width="68.85546875" style="28" customWidth="1"/>
    <col min="2307" max="2307" width="45.28515625" style="28" customWidth="1"/>
    <col min="2308" max="2308" width="15.140625" style="28" customWidth="1"/>
    <col min="2309" max="2309" width="42.7109375" style="28" customWidth="1"/>
    <col min="2310" max="2310" width="19.140625" style="28" customWidth="1"/>
    <col min="2311" max="2311" width="20.7109375" style="28" customWidth="1"/>
    <col min="2312" max="2312" width="15" style="28" customWidth="1"/>
    <col min="2313" max="2313" width="13.5703125" style="28" customWidth="1"/>
    <col min="2314" max="2314" width="13.28515625" style="28" customWidth="1"/>
    <col min="2315" max="2315" width="17" style="28" customWidth="1"/>
    <col min="2316" max="2316" width="17.140625" style="28" customWidth="1"/>
    <col min="2317" max="2560" width="9.140625" style="28"/>
    <col min="2561" max="2561" width="14.140625" style="28" customWidth="1"/>
    <col min="2562" max="2562" width="68.85546875" style="28" customWidth="1"/>
    <col min="2563" max="2563" width="45.28515625" style="28" customWidth="1"/>
    <col min="2564" max="2564" width="15.140625" style="28" customWidth="1"/>
    <col min="2565" max="2565" width="42.7109375" style="28" customWidth="1"/>
    <col min="2566" max="2566" width="19.140625" style="28" customWidth="1"/>
    <col min="2567" max="2567" width="20.7109375" style="28" customWidth="1"/>
    <col min="2568" max="2568" width="15" style="28" customWidth="1"/>
    <col min="2569" max="2569" width="13.5703125" style="28" customWidth="1"/>
    <col min="2570" max="2570" width="13.28515625" style="28" customWidth="1"/>
    <col min="2571" max="2571" width="17" style="28" customWidth="1"/>
    <col min="2572" max="2572" width="17.140625" style="28" customWidth="1"/>
    <col min="2573" max="2816" width="9.140625" style="28"/>
    <col min="2817" max="2817" width="14.140625" style="28" customWidth="1"/>
    <col min="2818" max="2818" width="68.85546875" style="28" customWidth="1"/>
    <col min="2819" max="2819" width="45.28515625" style="28" customWidth="1"/>
    <col min="2820" max="2820" width="15.140625" style="28" customWidth="1"/>
    <col min="2821" max="2821" width="42.7109375" style="28" customWidth="1"/>
    <col min="2822" max="2822" width="19.140625" style="28" customWidth="1"/>
    <col min="2823" max="2823" width="20.7109375" style="28" customWidth="1"/>
    <col min="2824" max="2824" width="15" style="28" customWidth="1"/>
    <col min="2825" max="2825" width="13.5703125" style="28" customWidth="1"/>
    <col min="2826" max="2826" width="13.28515625" style="28" customWidth="1"/>
    <col min="2827" max="2827" width="17" style="28" customWidth="1"/>
    <col min="2828" max="2828" width="17.140625" style="28" customWidth="1"/>
    <col min="2829" max="3072" width="9.140625" style="28"/>
    <col min="3073" max="3073" width="14.140625" style="28" customWidth="1"/>
    <col min="3074" max="3074" width="68.85546875" style="28" customWidth="1"/>
    <col min="3075" max="3075" width="45.28515625" style="28" customWidth="1"/>
    <col min="3076" max="3076" width="15.140625" style="28" customWidth="1"/>
    <col min="3077" max="3077" width="42.7109375" style="28" customWidth="1"/>
    <col min="3078" max="3078" width="19.140625" style="28" customWidth="1"/>
    <col min="3079" max="3079" width="20.7109375" style="28" customWidth="1"/>
    <col min="3080" max="3080" width="15" style="28" customWidth="1"/>
    <col min="3081" max="3081" width="13.5703125" style="28" customWidth="1"/>
    <col min="3082" max="3082" width="13.28515625" style="28" customWidth="1"/>
    <col min="3083" max="3083" width="17" style="28" customWidth="1"/>
    <col min="3084" max="3084" width="17.140625" style="28" customWidth="1"/>
    <col min="3085" max="3328" width="9.140625" style="28"/>
    <col min="3329" max="3329" width="14.140625" style="28" customWidth="1"/>
    <col min="3330" max="3330" width="68.85546875" style="28" customWidth="1"/>
    <col min="3331" max="3331" width="45.28515625" style="28" customWidth="1"/>
    <col min="3332" max="3332" width="15.140625" style="28" customWidth="1"/>
    <col min="3333" max="3333" width="42.7109375" style="28" customWidth="1"/>
    <col min="3334" max="3334" width="19.140625" style="28" customWidth="1"/>
    <col min="3335" max="3335" width="20.7109375" style="28" customWidth="1"/>
    <col min="3336" max="3336" width="15" style="28" customWidth="1"/>
    <col min="3337" max="3337" width="13.5703125" style="28" customWidth="1"/>
    <col min="3338" max="3338" width="13.28515625" style="28" customWidth="1"/>
    <col min="3339" max="3339" width="17" style="28" customWidth="1"/>
    <col min="3340" max="3340" width="17.140625" style="28" customWidth="1"/>
    <col min="3341" max="3584" width="9.140625" style="28"/>
    <col min="3585" max="3585" width="14.140625" style="28" customWidth="1"/>
    <col min="3586" max="3586" width="68.85546875" style="28" customWidth="1"/>
    <col min="3587" max="3587" width="45.28515625" style="28" customWidth="1"/>
    <col min="3588" max="3588" width="15.140625" style="28" customWidth="1"/>
    <col min="3589" max="3589" width="42.7109375" style="28" customWidth="1"/>
    <col min="3590" max="3590" width="19.140625" style="28" customWidth="1"/>
    <col min="3591" max="3591" width="20.7109375" style="28" customWidth="1"/>
    <col min="3592" max="3592" width="15" style="28" customWidth="1"/>
    <col min="3593" max="3593" width="13.5703125" style="28" customWidth="1"/>
    <col min="3594" max="3594" width="13.28515625" style="28" customWidth="1"/>
    <col min="3595" max="3595" width="17" style="28" customWidth="1"/>
    <col min="3596" max="3596" width="17.140625" style="28" customWidth="1"/>
    <col min="3597" max="3840" width="9.140625" style="28"/>
    <col min="3841" max="3841" width="14.140625" style="28" customWidth="1"/>
    <col min="3842" max="3842" width="68.85546875" style="28" customWidth="1"/>
    <col min="3843" max="3843" width="45.28515625" style="28" customWidth="1"/>
    <col min="3844" max="3844" width="15.140625" style="28" customWidth="1"/>
    <col min="3845" max="3845" width="42.7109375" style="28" customWidth="1"/>
    <col min="3846" max="3846" width="19.140625" style="28" customWidth="1"/>
    <col min="3847" max="3847" width="20.7109375" style="28" customWidth="1"/>
    <col min="3848" max="3848" width="15" style="28" customWidth="1"/>
    <col min="3849" max="3849" width="13.5703125" style="28" customWidth="1"/>
    <col min="3850" max="3850" width="13.28515625" style="28" customWidth="1"/>
    <col min="3851" max="3851" width="17" style="28" customWidth="1"/>
    <col min="3852" max="3852" width="17.140625" style="28" customWidth="1"/>
    <col min="3853" max="4096" width="9.140625" style="28"/>
    <col min="4097" max="4097" width="14.140625" style="28" customWidth="1"/>
    <col min="4098" max="4098" width="68.85546875" style="28" customWidth="1"/>
    <col min="4099" max="4099" width="45.28515625" style="28" customWidth="1"/>
    <col min="4100" max="4100" width="15.140625" style="28" customWidth="1"/>
    <col min="4101" max="4101" width="42.7109375" style="28" customWidth="1"/>
    <col min="4102" max="4102" width="19.140625" style="28" customWidth="1"/>
    <col min="4103" max="4103" width="20.7109375" style="28" customWidth="1"/>
    <col min="4104" max="4104" width="15" style="28" customWidth="1"/>
    <col min="4105" max="4105" width="13.5703125" style="28" customWidth="1"/>
    <col min="4106" max="4106" width="13.28515625" style="28" customWidth="1"/>
    <col min="4107" max="4107" width="17" style="28" customWidth="1"/>
    <col min="4108" max="4108" width="17.140625" style="28" customWidth="1"/>
    <col min="4109" max="4352" width="9.140625" style="28"/>
    <col min="4353" max="4353" width="14.140625" style="28" customWidth="1"/>
    <col min="4354" max="4354" width="68.85546875" style="28" customWidth="1"/>
    <col min="4355" max="4355" width="45.28515625" style="28" customWidth="1"/>
    <col min="4356" max="4356" width="15.140625" style="28" customWidth="1"/>
    <col min="4357" max="4357" width="42.7109375" style="28" customWidth="1"/>
    <col min="4358" max="4358" width="19.140625" style="28" customWidth="1"/>
    <col min="4359" max="4359" width="20.7109375" style="28" customWidth="1"/>
    <col min="4360" max="4360" width="15" style="28" customWidth="1"/>
    <col min="4361" max="4361" width="13.5703125" style="28" customWidth="1"/>
    <col min="4362" max="4362" width="13.28515625" style="28" customWidth="1"/>
    <col min="4363" max="4363" width="17" style="28" customWidth="1"/>
    <col min="4364" max="4364" width="17.140625" style="28" customWidth="1"/>
    <col min="4365" max="4608" width="9.140625" style="28"/>
    <col min="4609" max="4609" width="14.140625" style="28" customWidth="1"/>
    <col min="4610" max="4610" width="68.85546875" style="28" customWidth="1"/>
    <col min="4611" max="4611" width="45.28515625" style="28" customWidth="1"/>
    <col min="4612" max="4612" width="15.140625" style="28" customWidth="1"/>
    <col min="4613" max="4613" width="42.7109375" style="28" customWidth="1"/>
    <col min="4614" max="4614" width="19.140625" style="28" customWidth="1"/>
    <col min="4615" max="4615" width="20.7109375" style="28" customWidth="1"/>
    <col min="4616" max="4616" width="15" style="28" customWidth="1"/>
    <col min="4617" max="4617" width="13.5703125" style="28" customWidth="1"/>
    <col min="4618" max="4618" width="13.28515625" style="28" customWidth="1"/>
    <col min="4619" max="4619" width="17" style="28" customWidth="1"/>
    <col min="4620" max="4620" width="17.140625" style="28" customWidth="1"/>
    <col min="4621" max="4864" width="9.140625" style="28"/>
    <col min="4865" max="4865" width="14.140625" style="28" customWidth="1"/>
    <col min="4866" max="4866" width="68.85546875" style="28" customWidth="1"/>
    <col min="4867" max="4867" width="45.28515625" style="28" customWidth="1"/>
    <col min="4868" max="4868" width="15.140625" style="28" customWidth="1"/>
    <col min="4869" max="4869" width="42.7109375" style="28" customWidth="1"/>
    <col min="4870" max="4870" width="19.140625" style="28" customWidth="1"/>
    <col min="4871" max="4871" width="20.7109375" style="28" customWidth="1"/>
    <col min="4872" max="4872" width="15" style="28" customWidth="1"/>
    <col min="4873" max="4873" width="13.5703125" style="28" customWidth="1"/>
    <col min="4874" max="4874" width="13.28515625" style="28" customWidth="1"/>
    <col min="4875" max="4875" width="17" style="28" customWidth="1"/>
    <col min="4876" max="4876" width="17.140625" style="28" customWidth="1"/>
    <col min="4877" max="5120" width="9.140625" style="28"/>
    <col min="5121" max="5121" width="14.140625" style="28" customWidth="1"/>
    <col min="5122" max="5122" width="68.85546875" style="28" customWidth="1"/>
    <col min="5123" max="5123" width="45.28515625" style="28" customWidth="1"/>
    <col min="5124" max="5124" width="15.140625" style="28" customWidth="1"/>
    <col min="5125" max="5125" width="42.7109375" style="28" customWidth="1"/>
    <col min="5126" max="5126" width="19.140625" style="28" customWidth="1"/>
    <col min="5127" max="5127" width="20.7109375" style="28" customWidth="1"/>
    <col min="5128" max="5128" width="15" style="28" customWidth="1"/>
    <col min="5129" max="5129" width="13.5703125" style="28" customWidth="1"/>
    <col min="5130" max="5130" width="13.28515625" style="28" customWidth="1"/>
    <col min="5131" max="5131" width="17" style="28" customWidth="1"/>
    <col min="5132" max="5132" width="17.140625" style="28" customWidth="1"/>
    <col min="5133" max="5376" width="9.140625" style="28"/>
    <col min="5377" max="5377" width="14.140625" style="28" customWidth="1"/>
    <col min="5378" max="5378" width="68.85546875" style="28" customWidth="1"/>
    <col min="5379" max="5379" width="45.28515625" style="28" customWidth="1"/>
    <col min="5380" max="5380" width="15.140625" style="28" customWidth="1"/>
    <col min="5381" max="5381" width="42.7109375" style="28" customWidth="1"/>
    <col min="5382" max="5382" width="19.140625" style="28" customWidth="1"/>
    <col min="5383" max="5383" width="20.7109375" style="28" customWidth="1"/>
    <col min="5384" max="5384" width="15" style="28" customWidth="1"/>
    <col min="5385" max="5385" width="13.5703125" style="28" customWidth="1"/>
    <col min="5386" max="5386" width="13.28515625" style="28" customWidth="1"/>
    <col min="5387" max="5387" width="17" style="28" customWidth="1"/>
    <col min="5388" max="5388" width="17.140625" style="28" customWidth="1"/>
    <col min="5389" max="5632" width="9.140625" style="28"/>
    <col min="5633" max="5633" width="14.140625" style="28" customWidth="1"/>
    <col min="5634" max="5634" width="68.85546875" style="28" customWidth="1"/>
    <col min="5635" max="5635" width="45.28515625" style="28" customWidth="1"/>
    <col min="5636" max="5636" width="15.140625" style="28" customWidth="1"/>
    <col min="5637" max="5637" width="42.7109375" style="28" customWidth="1"/>
    <col min="5638" max="5638" width="19.140625" style="28" customWidth="1"/>
    <col min="5639" max="5639" width="20.7109375" style="28" customWidth="1"/>
    <col min="5640" max="5640" width="15" style="28" customWidth="1"/>
    <col min="5641" max="5641" width="13.5703125" style="28" customWidth="1"/>
    <col min="5642" max="5642" width="13.28515625" style="28" customWidth="1"/>
    <col min="5643" max="5643" width="17" style="28" customWidth="1"/>
    <col min="5644" max="5644" width="17.140625" style="28" customWidth="1"/>
    <col min="5645" max="5888" width="9.140625" style="28"/>
    <col min="5889" max="5889" width="14.140625" style="28" customWidth="1"/>
    <col min="5890" max="5890" width="68.85546875" style="28" customWidth="1"/>
    <col min="5891" max="5891" width="45.28515625" style="28" customWidth="1"/>
    <col min="5892" max="5892" width="15.140625" style="28" customWidth="1"/>
    <col min="5893" max="5893" width="42.7109375" style="28" customWidth="1"/>
    <col min="5894" max="5894" width="19.140625" style="28" customWidth="1"/>
    <col min="5895" max="5895" width="20.7109375" style="28" customWidth="1"/>
    <col min="5896" max="5896" width="15" style="28" customWidth="1"/>
    <col min="5897" max="5897" width="13.5703125" style="28" customWidth="1"/>
    <col min="5898" max="5898" width="13.28515625" style="28" customWidth="1"/>
    <col min="5899" max="5899" width="17" style="28" customWidth="1"/>
    <col min="5900" max="5900" width="17.140625" style="28" customWidth="1"/>
    <col min="5901" max="6144" width="9.140625" style="28"/>
    <col min="6145" max="6145" width="14.140625" style="28" customWidth="1"/>
    <col min="6146" max="6146" width="68.85546875" style="28" customWidth="1"/>
    <col min="6147" max="6147" width="45.28515625" style="28" customWidth="1"/>
    <col min="6148" max="6148" width="15.140625" style="28" customWidth="1"/>
    <col min="6149" max="6149" width="42.7109375" style="28" customWidth="1"/>
    <col min="6150" max="6150" width="19.140625" style="28" customWidth="1"/>
    <col min="6151" max="6151" width="20.7109375" style="28" customWidth="1"/>
    <col min="6152" max="6152" width="15" style="28" customWidth="1"/>
    <col min="6153" max="6153" width="13.5703125" style="28" customWidth="1"/>
    <col min="6154" max="6154" width="13.28515625" style="28" customWidth="1"/>
    <col min="6155" max="6155" width="17" style="28" customWidth="1"/>
    <col min="6156" max="6156" width="17.140625" style="28" customWidth="1"/>
    <col min="6157" max="6400" width="9.140625" style="28"/>
    <col min="6401" max="6401" width="14.140625" style="28" customWidth="1"/>
    <col min="6402" max="6402" width="68.85546875" style="28" customWidth="1"/>
    <col min="6403" max="6403" width="45.28515625" style="28" customWidth="1"/>
    <col min="6404" max="6404" width="15.140625" style="28" customWidth="1"/>
    <col min="6405" max="6405" width="42.7109375" style="28" customWidth="1"/>
    <col min="6406" max="6406" width="19.140625" style="28" customWidth="1"/>
    <col min="6407" max="6407" width="20.7109375" style="28" customWidth="1"/>
    <col min="6408" max="6408" width="15" style="28" customWidth="1"/>
    <col min="6409" max="6409" width="13.5703125" style="28" customWidth="1"/>
    <col min="6410" max="6410" width="13.28515625" style="28" customWidth="1"/>
    <col min="6411" max="6411" width="17" style="28" customWidth="1"/>
    <col min="6412" max="6412" width="17.140625" style="28" customWidth="1"/>
    <col min="6413" max="6656" width="9.140625" style="28"/>
    <col min="6657" max="6657" width="14.140625" style="28" customWidth="1"/>
    <col min="6658" max="6658" width="68.85546875" style="28" customWidth="1"/>
    <col min="6659" max="6659" width="45.28515625" style="28" customWidth="1"/>
    <col min="6660" max="6660" width="15.140625" style="28" customWidth="1"/>
    <col min="6661" max="6661" width="42.7109375" style="28" customWidth="1"/>
    <col min="6662" max="6662" width="19.140625" style="28" customWidth="1"/>
    <col min="6663" max="6663" width="20.7109375" style="28" customWidth="1"/>
    <col min="6664" max="6664" width="15" style="28" customWidth="1"/>
    <col min="6665" max="6665" width="13.5703125" style="28" customWidth="1"/>
    <col min="6666" max="6666" width="13.28515625" style="28" customWidth="1"/>
    <col min="6667" max="6667" width="17" style="28" customWidth="1"/>
    <col min="6668" max="6668" width="17.140625" style="28" customWidth="1"/>
    <col min="6669" max="6912" width="9.140625" style="28"/>
    <col min="6913" max="6913" width="14.140625" style="28" customWidth="1"/>
    <col min="6914" max="6914" width="68.85546875" style="28" customWidth="1"/>
    <col min="6915" max="6915" width="45.28515625" style="28" customWidth="1"/>
    <col min="6916" max="6916" width="15.140625" style="28" customWidth="1"/>
    <col min="6917" max="6917" width="42.7109375" style="28" customWidth="1"/>
    <col min="6918" max="6918" width="19.140625" style="28" customWidth="1"/>
    <col min="6919" max="6919" width="20.7109375" style="28" customWidth="1"/>
    <col min="6920" max="6920" width="15" style="28" customWidth="1"/>
    <col min="6921" max="6921" width="13.5703125" style="28" customWidth="1"/>
    <col min="6922" max="6922" width="13.28515625" style="28" customWidth="1"/>
    <col min="6923" max="6923" width="17" style="28" customWidth="1"/>
    <col min="6924" max="6924" width="17.140625" style="28" customWidth="1"/>
    <col min="6925" max="7168" width="9.140625" style="28"/>
    <col min="7169" max="7169" width="14.140625" style="28" customWidth="1"/>
    <col min="7170" max="7170" width="68.85546875" style="28" customWidth="1"/>
    <col min="7171" max="7171" width="45.28515625" style="28" customWidth="1"/>
    <col min="7172" max="7172" width="15.140625" style="28" customWidth="1"/>
    <col min="7173" max="7173" width="42.7109375" style="28" customWidth="1"/>
    <col min="7174" max="7174" width="19.140625" style="28" customWidth="1"/>
    <col min="7175" max="7175" width="20.7109375" style="28" customWidth="1"/>
    <col min="7176" max="7176" width="15" style="28" customWidth="1"/>
    <col min="7177" max="7177" width="13.5703125" style="28" customWidth="1"/>
    <col min="7178" max="7178" width="13.28515625" style="28" customWidth="1"/>
    <col min="7179" max="7179" width="17" style="28" customWidth="1"/>
    <col min="7180" max="7180" width="17.140625" style="28" customWidth="1"/>
    <col min="7181" max="7424" width="9.140625" style="28"/>
    <col min="7425" max="7425" width="14.140625" style="28" customWidth="1"/>
    <col min="7426" max="7426" width="68.85546875" style="28" customWidth="1"/>
    <col min="7427" max="7427" width="45.28515625" style="28" customWidth="1"/>
    <col min="7428" max="7428" width="15.140625" style="28" customWidth="1"/>
    <col min="7429" max="7429" width="42.7109375" style="28" customWidth="1"/>
    <col min="7430" max="7430" width="19.140625" style="28" customWidth="1"/>
    <col min="7431" max="7431" width="20.7109375" style="28" customWidth="1"/>
    <col min="7432" max="7432" width="15" style="28" customWidth="1"/>
    <col min="7433" max="7433" width="13.5703125" style="28" customWidth="1"/>
    <col min="7434" max="7434" width="13.28515625" style="28" customWidth="1"/>
    <col min="7435" max="7435" width="17" style="28" customWidth="1"/>
    <col min="7436" max="7436" width="17.140625" style="28" customWidth="1"/>
    <col min="7437" max="7680" width="9.140625" style="28"/>
    <col min="7681" max="7681" width="14.140625" style="28" customWidth="1"/>
    <col min="7682" max="7682" width="68.85546875" style="28" customWidth="1"/>
    <col min="7683" max="7683" width="45.28515625" style="28" customWidth="1"/>
    <col min="7684" max="7684" width="15.140625" style="28" customWidth="1"/>
    <col min="7685" max="7685" width="42.7109375" style="28" customWidth="1"/>
    <col min="7686" max="7686" width="19.140625" style="28" customWidth="1"/>
    <col min="7687" max="7687" width="20.7109375" style="28" customWidth="1"/>
    <col min="7688" max="7688" width="15" style="28" customWidth="1"/>
    <col min="7689" max="7689" width="13.5703125" style="28" customWidth="1"/>
    <col min="7690" max="7690" width="13.28515625" style="28" customWidth="1"/>
    <col min="7691" max="7691" width="17" style="28" customWidth="1"/>
    <col min="7692" max="7692" width="17.140625" style="28" customWidth="1"/>
    <col min="7693" max="7936" width="9.140625" style="28"/>
    <col min="7937" max="7937" width="14.140625" style="28" customWidth="1"/>
    <col min="7938" max="7938" width="68.85546875" style="28" customWidth="1"/>
    <col min="7939" max="7939" width="45.28515625" style="28" customWidth="1"/>
    <col min="7940" max="7940" width="15.140625" style="28" customWidth="1"/>
    <col min="7941" max="7941" width="42.7109375" style="28" customWidth="1"/>
    <col min="7942" max="7942" width="19.140625" style="28" customWidth="1"/>
    <col min="7943" max="7943" width="20.7109375" style="28" customWidth="1"/>
    <col min="7944" max="7944" width="15" style="28" customWidth="1"/>
    <col min="7945" max="7945" width="13.5703125" style="28" customWidth="1"/>
    <col min="7946" max="7946" width="13.28515625" style="28" customWidth="1"/>
    <col min="7947" max="7947" width="17" style="28" customWidth="1"/>
    <col min="7948" max="7948" width="17.140625" style="28" customWidth="1"/>
    <col min="7949" max="8192" width="9.140625" style="28"/>
    <col min="8193" max="8193" width="14.140625" style="28" customWidth="1"/>
    <col min="8194" max="8194" width="68.85546875" style="28" customWidth="1"/>
    <col min="8195" max="8195" width="45.28515625" style="28" customWidth="1"/>
    <col min="8196" max="8196" width="15.140625" style="28" customWidth="1"/>
    <col min="8197" max="8197" width="42.7109375" style="28" customWidth="1"/>
    <col min="8198" max="8198" width="19.140625" style="28" customWidth="1"/>
    <col min="8199" max="8199" width="20.7109375" style="28" customWidth="1"/>
    <col min="8200" max="8200" width="15" style="28" customWidth="1"/>
    <col min="8201" max="8201" width="13.5703125" style="28" customWidth="1"/>
    <col min="8202" max="8202" width="13.28515625" style="28" customWidth="1"/>
    <col min="8203" max="8203" width="17" style="28" customWidth="1"/>
    <col min="8204" max="8204" width="17.140625" style="28" customWidth="1"/>
    <col min="8205" max="8448" width="9.140625" style="28"/>
    <col min="8449" max="8449" width="14.140625" style="28" customWidth="1"/>
    <col min="8450" max="8450" width="68.85546875" style="28" customWidth="1"/>
    <col min="8451" max="8451" width="45.28515625" style="28" customWidth="1"/>
    <col min="8452" max="8452" width="15.140625" style="28" customWidth="1"/>
    <col min="8453" max="8453" width="42.7109375" style="28" customWidth="1"/>
    <col min="8454" max="8454" width="19.140625" style="28" customWidth="1"/>
    <col min="8455" max="8455" width="20.7109375" style="28" customWidth="1"/>
    <col min="8456" max="8456" width="15" style="28" customWidth="1"/>
    <col min="8457" max="8457" width="13.5703125" style="28" customWidth="1"/>
    <col min="8458" max="8458" width="13.28515625" style="28" customWidth="1"/>
    <col min="8459" max="8459" width="17" style="28" customWidth="1"/>
    <col min="8460" max="8460" width="17.140625" style="28" customWidth="1"/>
    <col min="8461" max="8704" width="9.140625" style="28"/>
    <col min="8705" max="8705" width="14.140625" style="28" customWidth="1"/>
    <col min="8706" max="8706" width="68.85546875" style="28" customWidth="1"/>
    <col min="8707" max="8707" width="45.28515625" style="28" customWidth="1"/>
    <col min="8708" max="8708" width="15.140625" style="28" customWidth="1"/>
    <col min="8709" max="8709" width="42.7109375" style="28" customWidth="1"/>
    <col min="8710" max="8710" width="19.140625" style="28" customWidth="1"/>
    <col min="8711" max="8711" width="20.7109375" style="28" customWidth="1"/>
    <col min="8712" max="8712" width="15" style="28" customWidth="1"/>
    <col min="8713" max="8713" width="13.5703125" style="28" customWidth="1"/>
    <col min="8714" max="8714" width="13.28515625" style="28" customWidth="1"/>
    <col min="8715" max="8715" width="17" style="28" customWidth="1"/>
    <col min="8716" max="8716" width="17.140625" style="28" customWidth="1"/>
    <col min="8717" max="8960" width="9.140625" style="28"/>
    <col min="8961" max="8961" width="14.140625" style="28" customWidth="1"/>
    <col min="8962" max="8962" width="68.85546875" style="28" customWidth="1"/>
    <col min="8963" max="8963" width="45.28515625" style="28" customWidth="1"/>
    <col min="8964" max="8964" width="15.140625" style="28" customWidth="1"/>
    <col min="8965" max="8965" width="42.7109375" style="28" customWidth="1"/>
    <col min="8966" max="8966" width="19.140625" style="28" customWidth="1"/>
    <col min="8967" max="8967" width="20.7109375" style="28" customWidth="1"/>
    <col min="8968" max="8968" width="15" style="28" customWidth="1"/>
    <col min="8969" max="8969" width="13.5703125" style="28" customWidth="1"/>
    <col min="8970" max="8970" width="13.28515625" style="28" customWidth="1"/>
    <col min="8971" max="8971" width="17" style="28" customWidth="1"/>
    <col min="8972" max="8972" width="17.140625" style="28" customWidth="1"/>
    <col min="8973" max="9216" width="9.140625" style="28"/>
    <col min="9217" max="9217" width="14.140625" style="28" customWidth="1"/>
    <col min="9218" max="9218" width="68.85546875" style="28" customWidth="1"/>
    <col min="9219" max="9219" width="45.28515625" style="28" customWidth="1"/>
    <col min="9220" max="9220" width="15.140625" style="28" customWidth="1"/>
    <col min="9221" max="9221" width="42.7109375" style="28" customWidth="1"/>
    <col min="9222" max="9222" width="19.140625" style="28" customWidth="1"/>
    <col min="9223" max="9223" width="20.7109375" style="28" customWidth="1"/>
    <col min="9224" max="9224" width="15" style="28" customWidth="1"/>
    <col min="9225" max="9225" width="13.5703125" style="28" customWidth="1"/>
    <col min="9226" max="9226" width="13.28515625" style="28" customWidth="1"/>
    <col min="9227" max="9227" width="17" style="28" customWidth="1"/>
    <col min="9228" max="9228" width="17.140625" style="28" customWidth="1"/>
    <col min="9229" max="9472" width="9.140625" style="28"/>
    <col min="9473" max="9473" width="14.140625" style="28" customWidth="1"/>
    <col min="9474" max="9474" width="68.85546875" style="28" customWidth="1"/>
    <col min="9475" max="9475" width="45.28515625" style="28" customWidth="1"/>
    <col min="9476" max="9476" width="15.140625" style="28" customWidth="1"/>
    <col min="9477" max="9477" width="42.7109375" style="28" customWidth="1"/>
    <col min="9478" max="9478" width="19.140625" style="28" customWidth="1"/>
    <col min="9479" max="9479" width="20.7109375" style="28" customWidth="1"/>
    <col min="9480" max="9480" width="15" style="28" customWidth="1"/>
    <col min="9481" max="9481" width="13.5703125" style="28" customWidth="1"/>
    <col min="9482" max="9482" width="13.28515625" style="28" customWidth="1"/>
    <col min="9483" max="9483" width="17" style="28" customWidth="1"/>
    <col min="9484" max="9484" width="17.140625" style="28" customWidth="1"/>
    <col min="9485" max="9728" width="9.140625" style="28"/>
    <col min="9729" max="9729" width="14.140625" style="28" customWidth="1"/>
    <col min="9730" max="9730" width="68.85546875" style="28" customWidth="1"/>
    <col min="9731" max="9731" width="45.28515625" style="28" customWidth="1"/>
    <col min="9732" max="9732" width="15.140625" style="28" customWidth="1"/>
    <col min="9733" max="9733" width="42.7109375" style="28" customWidth="1"/>
    <col min="9734" max="9734" width="19.140625" style="28" customWidth="1"/>
    <col min="9735" max="9735" width="20.7109375" style="28" customWidth="1"/>
    <col min="9736" max="9736" width="15" style="28" customWidth="1"/>
    <col min="9737" max="9737" width="13.5703125" style="28" customWidth="1"/>
    <col min="9738" max="9738" width="13.28515625" style="28" customWidth="1"/>
    <col min="9739" max="9739" width="17" style="28" customWidth="1"/>
    <col min="9740" max="9740" width="17.140625" style="28" customWidth="1"/>
    <col min="9741" max="9984" width="9.140625" style="28"/>
    <col min="9985" max="9985" width="14.140625" style="28" customWidth="1"/>
    <col min="9986" max="9986" width="68.85546875" style="28" customWidth="1"/>
    <col min="9987" max="9987" width="45.28515625" style="28" customWidth="1"/>
    <col min="9988" max="9988" width="15.140625" style="28" customWidth="1"/>
    <col min="9989" max="9989" width="42.7109375" style="28" customWidth="1"/>
    <col min="9990" max="9990" width="19.140625" style="28" customWidth="1"/>
    <col min="9991" max="9991" width="20.7109375" style="28" customWidth="1"/>
    <col min="9992" max="9992" width="15" style="28" customWidth="1"/>
    <col min="9993" max="9993" width="13.5703125" style="28" customWidth="1"/>
    <col min="9994" max="9994" width="13.28515625" style="28" customWidth="1"/>
    <col min="9995" max="9995" width="17" style="28" customWidth="1"/>
    <col min="9996" max="9996" width="17.140625" style="28" customWidth="1"/>
    <col min="9997" max="10240" width="9.140625" style="28"/>
    <col min="10241" max="10241" width="14.140625" style="28" customWidth="1"/>
    <col min="10242" max="10242" width="68.85546875" style="28" customWidth="1"/>
    <col min="10243" max="10243" width="45.28515625" style="28" customWidth="1"/>
    <col min="10244" max="10244" width="15.140625" style="28" customWidth="1"/>
    <col min="10245" max="10245" width="42.7109375" style="28" customWidth="1"/>
    <col min="10246" max="10246" width="19.140625" style="28" customWidth="1"/>
    <col min="10247" max="10247" width="20.7109375" style="28" customWidth="1"/>
    <col min="10248" max="10248" width="15" style="28" customWidth="1"/>
    <col min="10249" max="10249" width="13.5703125" style="28" customWidth="1"/>
    <col min="10250" max="10250" width="13.28515625" style="28" customWidth="1"/>
    <col min="10251" max="10251" width="17" style="28" customWidth="1"/>
    <col min="10252" max="10252" width="17.140625" style="28" customWidth="1"/>
    <col min="10253" max="10496" width="9.140625" style="28"/>
    <col min="10497" max="10497" width="14.140625" style="28" customWidth="1"/>
    <col min="10498" max="10498" width="68.85546875" style="28" customWidth="1"/>
    <col min="10499" max="10499" width="45.28515625" style="28" customWidth="1"/>
    <col min="10500" max="10500" width="15.140625" style="28" customWidth="1"/>
    <col min="10501" max="10501" width="42.7109375" style="28" customWidth="1"/>
    <col min="10502" max="10502" width="19.140625" style="28" customWidth="1"/>
    <col min="10503" max="10503" width="20.7109375" style="28" customWidth="1"/>
    <col min="10504" max="10504" width="15" style="28" customWidth="1"/>
    <col min="10505" max="10505" width="13.5703125" style="28" customWidth="1"/>
    <col min="10506" max="10506" width="13.28515625" style="28" customWidth="1"/>
    <col min="10507" max="10507" width="17" style="28" customWidth="1"/>
    <col min="10508" max="10508" width="17.140625" style="28" customWidth="1"/>
    <col min="10509" max="10752" width="9.140625" style="28"/>
    <col min="10753" max="10753" width="14.140625" style="28" customWidth="1"/>
    <col min="10754" max="10754" width="68.85546875" style="28" customWidth="1"/>
    <col min="10755" max="10755" width="45.28515625" style="28" customWidth="1"/>
    <col min="10756" max="10756" width="15.140625" style="28" customWidth="1"/>
    <col min="10757" max="10757" width="42.7109375" style="28" customWidth="1"/>
    <col min="10758" max="10758" width="19.140625" style="28" customWidth="1"/>
    <col min="10759" max="10759" width="20.7109375" style="28" customWidth="1"/>
    <col min="10760" max="10760" width="15" style="28" customWidth="1"/>
    <col min="10761" max="10761" width="13.5703125" style="28" customWidth="1"/>
    <col min="10762" max="10762" width="13.28515625" style="28" customWidth="1"/>
    <col min="10763" max="10763" width="17" style="28" customWidth="1"/>
    <col min="10764" max="10764" width="17.140625" style="28" customWidth="1"/>
    <col min="10765" max="11008" width="9.140625" style="28"/>
    <col min="11009" max="11009" width="14.140625" style="28" customWidth="1"/>
    <col min="11010" max="11010" width="68.85546875" style="28" customWidth="1"/>
    <col min="11011" max="11011" width="45.28515625" style="28" customWidth="1"/>
    <col min="11012" max="11012" width="15.140625" style="28" customWidth="1"/>
    <col min="11013" max="11013" width="42.7109375" style="28" customWidth="1"/>
    <col min="11014" max="11014" width="19.140625" style="28" customWidth="1"/>
    <col min="11015" max="11015" width="20.7109375" style="28" customWidth="1"/>
    <col min="11016" max="11016" width="15" style="28" customWidth="1"/>
    <col min="11017" max="11017" width="13.5703125" style="28" customWidth="1"/>
    <col min="11018" max="11018" width="13.28515625" style="28" customWidth="1"/>
    <col min="11019" max="11019" width="17" style="28" customWidth="1"/>
    <col min="11020" max="11020" width="17.140625" style="28" customWidth="1"/>
    <col min="11021" max="11264" width="9.140625" style="28"/>
    <col min="11265" max="11265" width="14.140625" style="28" customWidth="1"/>
    <col min="11266" max="11266" width="68.85546875" style="28" customWidth="1"/>
    <col min="11267" max="11267" width="45.28515625" style="28" customWidth="1"/>
    <col min="11268" max="11268" width="15.140625" style="28" customWidth="1"/>
    <col min="11269" max="11269" width="42.7109375" style="28" customWidth="1"/>
    <col min="11270" max="11270" width="19.140625" style="28" customWidth="1"/>
    <col min="11271" max="11271" width="20.7109375" style="28" customWidth="1"/>
    <col min="11272" max="11272" width="15" style="28" customWidth="1"/>
    <col min="11273" max="11273" width="13.5703125" style="28" customWidth="1"/>
    <col min="11274" max="11274" width="13.28515625" style="28" customWidth="1"/>
    <col min="11275" max="11275" width="17" style="28" customWidth="1"/>
    <col min="11276" max="11276" width="17.140625" style="28" customWidth="1"/>
    <col min="11277" max="11520" width="9.140625" style="28"/>
    <col min="11521" max="11521" width="14.140625" style="28" customWidth="1"/>
    <col min="11522" max="11522" width="68.85546875" style="28" customWidth="1"/>
    <col min="11523" max="11523" width="45.28515625" style="28" customWidth="1"/>
    <col min="11524" max="11524" width="15.140625" style="28" customWidth="1"/>
    <col min="11525" max="11525" width="42.7109375" style="28" customWidth="1"/>
    <col min="11526" max="11526" width="19.140625" style="28" customWidth="1"/>
    <col min="11527" max="11527" width="20.7109375" style="28" customWidth="1"/>
    <col min="11528" max="11528" width="15" style="28" customWidth="1"/>
    <col min="11529" max="11529" width="13.5703125" style="28" customWidth="1"/>
    <col min="11530" max="11530" width="13.28515625" style="28" customWidth="1"/>
    <col min="11531" max="11531" width="17" style="28" customWidth="1"/>
    <col min="11532" max="11532" width="17.140625" style="28" customWidth="1"/>
    <col min="11533" max="11776" width="9.140625" style="28"/>
    <col min="11777" max="11777" width="14.140625" style="28" customWidth="1"/>
    <col min="11778" max="11778" width="68.85546875" style="28" customWidth="1"/>
    <col min="11779" max="11779" width="45.28515625" style="28" customWidth="1"/>
    <col min="11780" max="11780" width="15.140625" style="28" customWidth="1"/>
    <col min="11781" max="11781" width="42.7109375" style="28" customWidth="1"/>
    <col min="11782" max="11782" width="19.140625" style="28" customWidth="1"/>
    <col min="11783" max="11783" width="20.7109375" style="28" customWidth="1"/>
    <col min="11784" max="11784" width="15" style="28" customWidth="1"/>
    <col min="11785" max="11785" width="13.5703125" style="28" customWidth="1"/>
    <col min="11786" max="11786" width="13.28515625" style="28" customWidth="1"/>
    <col min="11787" max="11787" width="17" style="28" customWidth="1"/>
    <col min="11788" max="11788" width="17.140625" style="28" customWidth="1"/>
    <col min="11789" max="12032" width="9.140625" style="28"/>
    <col min="12033" max="12033" width="14.140625" style="28" customWidth="1"/>
    <col min="12034" max="12034" width="68.85546875" style="28" customWidth="1"/>
    <col min="12035" max="12035" width="45.28515625" style="28" customWidth="1"/>
    <col min="12036" max="12036" width="15.140625" style="28" customWidth="1"/>
    <col min="12037" max="12037" width="42.7109375" style="28" customWidth="1"/>
    <col min="12038" max="12038" width="19.140625" style="28" customWidth="1"/>
    <col min="12039" max="12039" width="20.7109375" style="28" customWidth="1"/>
    <col min="12040" max="12040" width="15" style="28" customWidth="1"/>
    <col min="12041" max="12041" width="13.5703125" style="28" customWidth="1"/>
    <col min="12042" max="12042" width="13.28515625" style="28" customWidth="1"/>
    <col min="12043" max="12043" width="17" style="28" customWidth="1"/>
    <col min="12044" max="12044" width="17.140625" style="28" customWidth="1"/>
    <col min="12045" max="12288" width="9.140625" style="28"/>
    <col min="12289" max="12289" width="14.140625" style="28" customWidth="1"/>
    <col min="12290" max="12290" width="68.85546875" style="28" customWidth="1"/>
    <col min="12291" max="12291" width="45.28515625" style="28" customWidth="1"/>
    <col min="12292" max="12292" width="15.140625" style="28" customWidth="1"/>
    <col min="12293" max="12293" width="42.7109375" style="28" customWidth="1"/>
    <col min="12294" max="12294" width="19.140625" style="28" customWidth="1"/>
    <col min="12295" max="12295" width="20.7109375" style="28" customWidth="1"/>
    <col min="12296" max="12296" width="15" style="28" customWidth="1"/>
    <col min="12297" max="12297" width="13.5703125" style="28" customWidth="1"/>
    <col min="12298" max="12298" width="13.28515625" style="28" customWidth="1"/>
    <col min="12299" max="12299" width="17" style="28" customWidth="1"/>
    <col min="12300" max="12300" width="17.140625" style="28" customWidth="1"/>
    <col min="12301" max="12544" width="9.140625" style="28"/>
    <col min="12545" max="12545" width="14.140625" style="28" customWidth="1"/>
    <col min="12546" max="12546" width="68.85546875" style="28" customWidth="1"/>
    <col min="12547" max="12547" width="45.28515625" style="28" customWidth="1"/>
    <col min="12548" max="12548" width="15.140625" style="28" customWidth="1"/>
    <col min="12549" max="12549" width="42.7109375" style="28" customWidth="1"/>
    <col min="12550" max="12550" width="19.140625" style="28" customWidth="1"/>
    <col min="12551" max="12551" width="20.7109375" style="28" customWidth="1"/>
    <col min="12552" max="12552" width="15" style="28" customWidth="1"/>
    <col min="12553" max="12553" width="13.5703125" style="28" customWidth="1"/>
    <col min="12554" max="12554" width="13.28515625" style="28" customWidth="1"/>
    <col min="12555" max="12555" width="17" style="28" customWidth="1"/>
    <col min="12556" max="12556" width="17.140625" style="28" customWidth="1"/>
    <col min="12557" max="12800" width="9.140625" style="28"/>
    <col min="12801" max="12801" width="14.140625" style="28" customWidth="1"/>
    <col min="12802" max="12802" width="68.85546875" style="28" customWidth="1"/>
    <col min="12803" max="12803" width="45.28515625" style="28" customWidth="1"/>
    <col min="12804" max="12804" width="15.140625" style="28" customWidth="1"/>
    <col min="12805" max="12805" width="42.7109375" style="28" customWidth="1"/>
    <col min="12806" max="12806" width="19.140625" style="28" customWidth="1"/>
    <col min="12807" max="12807" width="20.7109375" style="28" customWidth="1"/>
    <col min="12808" max="12808" width="15" style="28" customWidth="1"/>
    <col min="12809" max="12809" width="13.5703125" style="28" customWidth="1"/>
    <col min="12810" max="12810" width="13.28515625" style="28" customWidth="1"/>
    <col min="12811" max="12811" width="17" style="28" customWidth="1"/>
    <col min="12812" max="12812" width="17.140625" style="28" customWidth="1"/>
    <col min="12813" max="13056" width="9.140625" style="28"/>
    <col min="13057" max="13057" width="14.140625" style="28" customWidth="1"/>
    <col min="13058" max="13058" width="68.85546875" style="28" customWidth="1"/>
    <col min="13059" max="13059" width="45.28515625" style="28" customWidth="1"/>
    <col min="13060" max="13060" width="15.140625" style="28" customWidth="1"/>
    <col min="13061" max="13061" width="42.7109375" style="28" customWidth="1"/>
    <col min="13062" max="13062" width="19.140625" style="28" customWidth="1"/>
    <col min="13063" max="13063" width="20.7109375" style="28" customWidth="1"/>
    <col min="13064" max="13064" width="15" style="28" customWidth="1"/>
    <col min="13065" max="13065" width="13.5703125" style="28" customWidth="1"/>
    <col min="13066" max="13066" width="13.28515625" style="28" customWidth="1"/>
    <col min="13067" max="13067" width="17" style="28" customWidth="1"/>
    <col min="13068" max="13068" width="17.140625" style="28" customWidth="1"/>
    <col min="13069" max="13312" width="9.140625" style="28"/>
    <col min="13313" max="13313" width="14.140625" style="28" customWidth="1"/>
    <col min="13314" max="13314" width="68.85546875" style="28" customWidth="1"/>
    <col min="13315" max="13315" width="45.28515625" style="28" customWidth="1"/>
    <col min="13316" max="13316" width="15.140625" style="28" customWidth="1"/>
    <col min="13317" max="13317" width="42.7109375" style="28" customWidth="1"/>
    <col min="13318" max="13318" width="19.140625" style="28" customWidth="1"/>
    <col min="13319" max="13319" width="20.7109375" style="28" customWidth="1"/>
    <col min="13320" max="13320" width="15" style="28" customWidth="1"/>
    <col min="13321" max="13321" width="13.5703125" style="28" customWidth="1"/>
    <col min="13322" max="13322" width="13.28515625" style="28" customWidth="1"/>
    <col min="13323" max="13323" width="17" style="28" customWidth="1"/>
    <col min="13324" max="13324" width="17.140625" style="28" customWidth="1"/>
    <col min="13325" max="13568" width="9.140625" style="28"/>
    <col min="13569" max="13569" width="14.140625" style="28" customWidth="1"/>
    <col min="13570" max="13570" width="68.85546875" style="28" customWidth="1"/>
    <col min="13571" max="13571" width="45.28515625" style="28" customWidth="1"/>
    <col min="13572" max="13572" width="15.140625" style="28" customWidth="1"/>
    <col min="13573" max="13573" width="42.7109375" style="28" customWidth="1"/>
    <col min="13574" max="13574" width="19.140625" style="28" customWidth="1"/>
    <col min="13575" max="13575" width="20.7109375" style="28" customWidth="1"/>
    <col min="13576" max="13576" width="15" style="28" customWidth="1"/>
    <col min="13577" max="13577" width="13.5703125" style="28" customWidth="1"/>
    <col min="13578" max="13578" width="13.28515625" style="28" customWidth="1"/>
    <col min="13579" max="13579" width="17" style="28" customWidth="1"/>
    <col min="13580" max="13580" width="17.140625" style="28" customWidth="1"/>
    <col min="13581" max="13824" width="9.140625" style="28"/>
    <col min="13825" max="13825" width="14.140625" style="28" customWidth="1"/>
    <col min="13826" max="13826" width="68.85546875" style="28" customWidth="1"/>
    <col min="13827" max="13827" width="45.28515625" style="28" customWidth="1"/>
    <col min="13828" max="13828" width="15.140625" style="28" customWidth="1"/>
    <col min="13829" max="13829" width="42.7109375" style="28" customWidth="1"/>
    <col min="13830" max="13830" width="19.140625" style="28" customWidth="1"/>
    <col min="13831" max="13831" width="20.7109375" style="28" customWidth="1"/>
    <col min="13832" max="13832" width="15" style="28" customWidth="1"/>
    <col min="13833" max="13833" width="13.5703125" style="28" customWidth="1"/>
    <col min="13834" max="13834" width="13.28515625" style="28" customWidth="1"/>
    <col min="13835" max="13835" width="17" style="28" customWidth="1"/>
    <col min="13836" max="13836" width="17.140625" style="28" customWidth="1"/>
    <col min="13837" max="14080" width="9.140625" style="28"/>
    <col min="14081" max="14081" width="14.140625" style="28" customWidth="1"/>
    <col min="14082" max="14082" width="68.85546875" style="28" customWidth="1"/>
    <col min="14083" max="14083" width="45.28515625" style="28" customWidth="1"/>
    <col min="14084" max="14084" width="15.140625" style="28" customWidth="1"/>
    <col min="14085" max="14085" width="42.7109375" style="28" customWidth="1"/>
    <col min="14086" max="14086" width="19.140625" style="28" customWidth="1"/>
    <col min="14087" max="14087" width="20.7109375" style="28" customWidth="1"/>
    <col min="14088" max="14088" width="15" style="28" customWidth="1"/>
    <col min="14089" max="14089" width="13.5703125" style="28" customWidth="1"/>
    <col min="14090" max="14090" width="13.28515625" style="28" customWidth="1"/>
    <col min="14091" max="14091" width="17" style="28" customWidth="1"/>
    <col min="14092" max="14092" width="17.140625" style="28" customWidth="1"/>
    <col min="14093" max="14336" width="9.140625" style="28"/>
    <col min="14337" max="14337" width="14.140625" style="28" customWidth="1"/>
    <col min="14338" max="14338" width="68.85546875" style="28" customWidth="1"/>
    <col min="14339" max="14339" width="45.28515625" style="28" customWidth="1"/>
    <col min="14340" max="14340" width="15.140625" style="28" customWidth="1"/>
    <col min="14341" max="14341" width="42.7109375" style="28" customWidth="1"/>
    <col min="14342" max="14342" width="19.140625" style="28" customWidth="1"/>
    <col min="14343" max="14343" width="20.7109375" style="28" customWidth="1"/>
    <col min="14344" max="14344" width="15" style="28" customWidth="1"/>
    <col min="14345" max="14345" width="13.5703125" style="28" customWidth="1"/>
    <col min="14346" max="14346" width="13.28515625" style="28" customWidth="1"/>
    <col min="14347" max="14347" width="17" style="28" customWidth="1"/>
    <col min="14348" max="14348" width="17.140625" style="28" customWidth="1"/>
    <col min="14349" max="14592" width="9.140625" style="28"/>
    <col min="14593" max="14593" width="14.140625" style="28" customWidth="1"/>
    <col min="14594" max="14594" width="68.85546875" style="28" customWidth="1"/>
    <col min="14595" max="14595" width="45.28515625" style="28" customWidth="1"/>
    <col min="14596" max="14596" width="15.140625" style="28" customWidth="1"/>
    <col min="14597" max="14597" width="42.7109375" style="28" customWidth="1"/>
    <col min="14598" max="14598" width="19.140625" style="28" customWidth="1"/>
    <col min="14599" max="14599" width="20.7109375" style="28" customWidth="1"/>
    <col min="14600" max="14600" width="15" style="28" customWidth="1"/>
    <col min="14601" max="14601" width="13.5703125" style="28" customWidth="1"/>
    <col min="14602" max="14602" width="13.28515625" style="28" customWidth="1"/>
    <col min="14603" max="14603" width="17" style="28" customWidth="1"/>
    <col min="14604" max="14604" width="17.140625" style="28" customWidth="1"/>
    <col min="14605" max="14848" width="9.140625" style="28"/>
    <col min="14849" max="14849" width="14.140625" style="28" customWidth="1"/>
    <col min="14850" max="14850" width="68.85546875" style="28" customWidth="1"/>
    <col min="14851" max="14851" width="45.28515625" style="28" customWidth="1"/>
    <col min="14852" max="14852" width="15.140625" style="28" customWidth="1"/>
    <col min="14853" max="14853" width="42.7109375" style="28" customWidth="1"/>
    <col min="14854" max="14854" width="19.140625" style="28" customWidth="1"/>
    <col min="14855" max="14855" width="20.7109375" style="28" customWidth="1"/>
    <col min="14856" max="14856" width="15" style="28" customWidth="1"/>
    <col min="14857" max="14857" width="13.5703125" style="28" customWidth="1"/>
    <col min="14858" max="14858" width="13.28515625" style="28" customWidth="1"/>
    <col min="14859" max="14859" width="17" style="28" customWidth="1"/>
    <col min="14860" max="14860" width="17.140625" style="28" customWidth="1"/>
    <col min="14861" max="15104" width="9.140625" style="28"/>
    <col min="15105" max="15105" width="14.140625" style="28" customWidth="1"/>
    <col min="15106" max="15106" width="68.85546875" style="28" customWidth="1"/>
    <col min="15107" max="15107" width="45.28515625" style="28" customWidth="1"/>
    <col min="15108" max="15108" width="15.140625" style="28" customWidth="1"/>
    <col min="15109" max="15109" width="42.7109375" style="28" customWidth="1"/>
    <col min="15110" max="15110" width="19.140625" style="28" customWidth="1"/>
    <col min="15111" max="15111" width="20.7109375" style="28" customWidth="1"/>
    <col min="15112" max="15112" width="15" style="28" customWidth="1"/>
    <col min="15113" max="15113" width="13.5703125" style="28" customWidth="1"/>
    <col min="15114" max="15114" width="13.28515625" style="28" customWidth="1"/>
    <col min="15115" max="15115" width="17" style="28" customWidth="1"/>
    <col min="15116" max="15116" width="17.140625" style="28" customWidth="1"/>
    <col min="15117" max="15360" width="9.140625" style="28"/>
    <col min="15361" max="15361" width="14.140625" style="28" customWidth="1"/>
    <col min="15362" max="15362" width="68.85546875" style="28" customWidth="1"/>
    <col min="15363" max="15363" width="45.28515625" style="28" customWidth="1"/>
    <col min="15364" max="15364" width="15.140625" style="28" customWidth="1"/>
    <col min="15365" max="15365" width="42.7109375" style="28" customWidth="1"/>
    <col min="15366" max="15366" width="19.140625" style="28" customWidth="1"/>
    <col min="15367" max="15367" width="20.7109375" style="28" customWidth="1"/>
    <col min="15368" max="15368" width="15" style="28" customWidth="1"/>
    <col min="15369" max="15369" width="13.5703125" style="28" customWidth="1"/>
    <col min="15370" max="15370" width="13.28515625" style="28" customWidth="1"/>
    <col min="15371" max="15371" width="17" style="28" customWidth="1"/>
    <col min="15372" max="15372" width="17.140625" style="28" customWidth="1"/>
    <col min="15373" max="15616" width="9.140625" style="28"/>
    <col min="15617" max="15617" width="14.140625" style="28" customWidth="1"/>
    <col min="15618" max="15618" width="68.85546875" style="28" customWidth="1"/>
    <col min="15619" max="15619" width="45.28515625" style="28" customWidth="1"/>
    <col min="15620" max="15620" width="15.140625" style="28" customWidth="1"/>
    <col min="15621" max="15621" width="42.7109375" style="28" customWidth="1"/>
    <col min="15622" max="15622" width="19.140625" style="28" customWidth="1"/>
    <col min="15623" max="15623" width="20.7109375" style="28" customWidth="1"/>
    <col min="15624" max="15624" width="15" style="28" customWidth="1"/>
    <col min="15625" max="15625" width="13.5703125" style="28" customWidth="1"/>
    <col min="15626" max="15626" width="13.28515625" style="28" customWidth="1"/>
    <col min="15627" max="15627" width="17" style="28" customWidth="1"/>
    <col min="15628" max="15628" width="17.140625" style="28" customWidth="1"/>
    <col min="15629" max="15872" width="9.140625" style="28"/>
    <col min="15873" max="15873" width="14.140625" style="28" customWidth="1"/>
    <col min="15874" max="15874" width="68.85546875" style="28" customWidth="1"/>
    <col min="15875" max="15875" width="45.28515625" style="28" customWidth="1"/>
    <col min="15876" max="15876" width="15.140625" style="28" customWidth="1"/>
    <col min="15877" max="15877" width="42.7109375" style="28" customWidth="1"/>
    <col min="15878" max="15878" width="19.140625" style="28" customWidth="1"/>
    <col min="15879" max="15879" width="20.7109375" style="28" customWidth="1"/>
    <col min="15880" max="15880" width="15" style="28" customWidth="1"/>
    <col min="15881" max="15881" width="13.5703125" style="28" customWidth="1"/>
    <col min="15882" max="15882" width="13.28515625" style="28" customWidth="1"/>
    <col min="15883" max="15883" width="17" style="28" customWidth="1"/>
    <col min="15884" max="15884" width="17.140625" style="28" customWidth="1"/>
    <col min="15885" max="16128" width="9.140625" style="28"/>
    <col min="16129" max="16129" width="14.140625" style="28" customWidth="1"/>
    <col min="16130" max="16130" width="68.85546875" style="28" customWidth="1"/>
    <col min="16131" max="16131" width="45.28515625" style="28" customWidth="1"/>
    <col min="16132" max="16132" width="15.140625" style="28" customWidth="1"/>
    <col min="16133" max="16133" width="42.7109375" style="28" customWidth="1"/>
    <col min="16134" max="16134" width="19.140625" style="28" customWidth="1"/>
    <col min="16135" max="16135" width="20.7109375" style="28" customWidth="1"/>
    <col min="16136" max="16136" width="15" style="28" customWidth="1"/>
    <col min="16137" max="16137" width="13.5703125" style="28" customWidth="1"/>
    <col min="16138" max="16138" width="13.28515625" style="28" customWidth="1"/>
    <col min="16139" max="16139" width="17" style="28" customWidth="1"/>
    <col min="16140" max="16140" width="17.140625" style="28" customWidth="1"/>
    <col min="16141" max="16384" width="9.140625" style="28"/>
  </cols>
  <sheetData>
    <row r="1" spans="1:22" s="2" customFormat="1">
      <c r="A1" s="1"/>
      <c r="D1" s="3"/>
      <c r="F1" s="4"/>
      <c r="H1" s="5"/>
      <c r="I1" s="5"/>
      <c r="L1" s="57"/>
    </row>
    <row r="2" spans="1:22" s="2" customFormat="1" ht="27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58"/>
      <c r="M2" s="7"/>
    </row>
    <row r="3" spans="1:22" s="2" customFormat="1">
      <c r="D3" s="3"/>
      <c r="F3" s="4"/>
      <c r="H3" s="5"/>
      <c r="I3" s="5"/>
      <c r="L3" s="57"/>
    </row>
    <row r="4" spans="1:22" s="2" customFormat="1" ht="13.5" customHeight="1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2" s="2" customFormat="1" ht="13.5" customHeight="1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22" s="2" customFormat="1">
      <c r="D6" s="3"/>
      <c r="F6" s="4"/>
      <c r="H6" s="5"/>
      <c r="I6" s="5"/>
      <c r="L6" s="57"/>
    </row>
    <row r="7" spans="1:22" s="2" customFormat="1" ht="24" customHeight="1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1" t="s">
        <v>9</v>
      </c>
      <c r="H7" s="12" t="s">
        <v>10</v>
      </c>
      <c r="I7" s="12" t="s">
        <v>11</v>
      </c>
      <c r="J7" s="10" t="s">
        <v>12</v>
      </c>
      <c r="K7" s="10" t="s">
        <v>13</v>
      </c>
      <c r="L7" s="59" t="s">
        <v>14</v>
      </c>
    </row>
    <row r="8" spans="1:22" s="18" customFormat="1" ht="16.5" customHeight="1">
      <c r="A8" s="13"/>
      <c r="B8" s="14"/>
      <c r="C8" s="14"/>
      <c r="D8" s="14"/>
      <c r="E8" s="14"/>
      <c r="F8" s="14"/>
      <c r="G8" s="15"/>
      <c r="H8" s="16"/>
      <c r="I8" s="16"/>
      <c r="J8" s="14"/>
      <c r="K8" s="17"/>
      <c r="L8" s="60"/>
    </row>
    <row r="9" spans="1:22">
      <c r="A9" s="19">
        <v>7761754207</v>
      </c>
      <c r="B9" s="29" t="s">
        <v>18</v>
      </c>
      <c r="C9" s="30" t="s">
        <v>15</v>
      </c>
      <c r="D9" s="31" t="s">
        <v>16</v>
      </c>
      <c r="E9" s="30" t="s">
        <v>19</v>
      </c>
      <c r="F9" s="23" t="s">
        <v>20</v>
      </c>
      <c r="G9" s="32">
        <v>318989.40000000002</v>
      </c>
      <c r="H9" s="25">
        <v>43617</v>
      </c>
      <c r="I9" s="25">
        <v>44712</v>
      </c>
      <c r="J9" s="33" t="s">
        <v>17</v>
      </c>
      <c r="K9" s="27">
        <f>398547.98/1.22</f>
        <v>326678.67213114753</v>
      </c>
      <c r="L9" s="55">
        <f>K9-G9</f>
        <v>7689.2721311475034</v>
      </c>
    </row>
    <row r="10" spans="1:22">
      <c r="A10" s="19">
        <v>8454767671</v>
      </c>
      <c r="B10" s="34" t="s">
        <v>21</v>
      </c>
      <c r="C10" s="30" t="s">
        <v>22</v>
      </c>
      <c r="D10" s="35">
        <v>23</v>
      </c>
      <c r="E10" s="30" t="s">
        <v>23</v>
      </c>
      <c r="F10" s="23" t="s">
        <v>24</v>
      </c>
      <c r="G10" s="24">
        <v>700000</v>
      </c>
      <c r="H10" s="25">
        <v>44166</v>
      </c>
      <c r="I10" s="25">
        <v>44712</v>
      </c>
      <c r="J10" s="30" t="s">
        <v>25</v>
      </c>
      <c r="K10" s="27">
        <f>449593.96/1.1</f>
        <v>408721.7818181818</v>
      </c>
      <c r="L10" s="55">
        <f>K10-G10</f>
        <v>-291278.2181818182</v>
      </c>
    </row>
    <row r="11" spans="1:22">
      <c r="A11" s="19" t="s">
        <v>28</v>
      </c>
      <c r="B11" s="20" t="s">
        <v>29</v>
      </c>
      <c r="C11" s="30" t="s">
        <v>22</v>
      </c>
      <c r="D11" s="35">
        <v>23</v>
      </c>
      <c r="E11" s="39" t="s">
        <v>30</v>
      </c>
      <c r="F11" s="38" t="s">
        <v>31</v>
      </c>
      <c r="G11" s="24">
        <v>4500</v>
      </c>
      <c r="H11" s="25">
        <v>44881</v>
      </c>
      <c r="I11" s="25">
        <v>44926</v>
      </c>
      <c r="J11" s="26" t="s">
        <v>32</v>
      </c>
      <c r="K11" s="27">
        <v>3250</v>
      </c>
      <c r="L11" s="55">
        <f>K11-G11</f>
        <v>-1250</v>
      </c>
      <c r="M11" s="40"/>
      <c r="N11" s="41"/>
      <c r="O11" s="41"/>
      <c r="P11" s="41"/>
      <c r="Q11" s="41"/>
      <c r="R11" s="41"/>
      <c r="S11" s="41"/>
      <c r="T11" s="41"/>
      <c r="U11" s="41"/>
      <c r="V11" s="41"/>
    </row>
    <row r="12" spans="1:22">
      <c r="A12" s="20" t="s">
        <v>33</v>
      </c>
      <c r="B12" s="20" t="s">
        <v>34</v>
      </c>
      <c r="C12" s="30" t="s">
        <v>22</v>
      </c>
      <c r="D12" s="35">
        <v>23</v>
      </c>
      <c r="E12" s="39" t="s">
        <v>35</v>
      </c>
      <c r="F12" s="38" t="s">
        <v>36</v>
      </c>
      <c r="G12" s="24">
        <v>3500</v>
      </c>
      <c r="H12" s="25">
        <v>44613</v>
      </c>
      <c r="I12" s="25">
        <v>44620</v>
      </c>
      <c r="J12" s="26" t="s">
        <v>32</v>
      </c>
      <c r="K12" s="27">
        <v>2350</v>
      </c>
      <c r="L12" s="55">
        <f>K12-G12</f>
        <v>-1150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3" spans="1:22">
      <c r="A13" s="19" t="s">
        <v>37</v>
      </c>
      <c r="B13" s="20" t="s">
        <v>38</v>
      </c>
      <c r="C13" s="30" t="s">
        <v>22</v>
      </c>
      <c r="D13" s="35">
        <v>23</v>
      </c>
      <c r="E13" s="39" t="s">
        <v>39</v>
      </c>
      <c r="F13" s="38" t="s">
        <v>40</v>
      </c>
      <c r="G13" s="24">
        <v>2500</v>
      </c>
      <c r="H13" s="25">
        <v>44616</v>
      </c>
      <c r="I13" s="25">
        <v>44926</v>
      </c>
      <c r="J13" s="26" t="s">
        <v>17</v>
      </c>
      <c r="K13" s="27">
        <v>1380</v>
      </c>
      <c r="L13" s="55">
        <f>K13-G13</f>
        <v>-1120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 spans="1:22">
      <c r="A14" s="19" t="s">
        <v>41</v>
      </c>
      <c r="B14" s="20" t="s">
        <v>42</v>
      </c>
      <c r="C14" s="30" t="s">
        <v>22</v>
      </c>
      <c r="D14" s="35">
        <v>23</v>
      </c>
      <c r="E14" s="39" t="s">
        <v>43</v>
      </c>
      <c r="F14" s="38" t="s">
        <v>44</v>
      </c>
      <c r="G14" s="42">
        <v>1000</v>
      </c>
      <c r="H14" s="25">
        <v>44762</v>
      </c>
      <c r="I14" s="25">
        <v>44926</v>
      </c>
      <c r="J14" s="26" t="s">
        <v>17</v>
      </c>
      <c r="K14" s="27">
        <v>270</v>
      </c>
      <c r="L14" s="55">
        <f>K14-G14</f>
        <v>-730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</row>
    <row r="15" spans="1:22">
      <c r="A15" s="19" t="s">
        <v>45</v>
      </c>
      <c r="B15" s="20" t="s">
        <v>46</v>
      </c>
      <c r="C15" s="30" t="s">
        <v>22</v>
      </c>
      <c r="D15" s="35">
        <v>23</v>
      </c>
      <c r="E15" s="39" t="s">
        <v>47</v>
      </c>
      <c r="F15" s="38" t="s">
        <v>48</v>
      </c>
      <c r="G15" s="24">
        <v>2244</v>
      </c>
      <c r="H15" s="25">
        <v>44851</v>
      </c>
      <c r="I15" s="25">
        <v>44926</v>
      </c>
      <c r="J15" s="30" t="s">
        <v>25</v>
      </c>
      <c r="K15" s="27">
        <v>2244</v>
      </c>
      <c r="L15" s="55">
        <f>K15-G15</f>
        <v>0</v>
      </c>
    </row>
    <row r="16" spans="1:22">
      <c r="A16" s="19" t="s">
        <v>56</v>
      </c>
      <c r="B16" s="20" t="s">
        <v>57</v>
      </c>
      <c r="C16" s="21" t="s">
        <v>52</v>
      </c>
      <c r="D16" s="22" t="s">
        <v>53</v>
      </c>
      <c r="E16" s="19" t="s">
        <v>58</v>
      </c>
      <c r="F16" s="23" t="s">
        <v>59</v>
      </c>
      <c r="G16" s="42">
        <v>4034500</v>
      </c>
      <c r="H16" s="25">
        <v>43770</v>
      </c>
      <c r="I16" s="25">
        <v>44865</v>
      </c>
      <c r="J16" s="26" t="s">
        <v>17</v>
      </c>
      <c r="K16" s="27">
        <f>1585529.8/1.05+28194.33</f>
        <v>1538222.7109523809</v>
      </c>
      <c r="L16" s="55">
        <f>K16-G16</f>
        <v>-2496277.2890476193</v>
      </c>
    </row>
    <row r="17" spans="1:12" s="43" customFormat="1">
      <c r="A17" s="19" t="s">
        <v>60</v>
      </c>
      <c r="B17" s="34" t="s">
        <v>61</v>
      </c>
      <c r="C17" s="30" t="s">
        <v>22</v>
      </c>
      <c r="D17" s="35">
        <v>23</v>
      </c>
      <c r="E17" s="19" t="s">
        <v>62</v>
      </c>
      <c r="F17" s="23" t="s">
        <v>63</v>
      </c>
      <c r="G17" s="42">
        <v>118800</v>
      </c>
      <c r="H17" s="25">
        <v>44104</v>
      </c>
      <c r="I17" s="25">
        <v>44834</v>
      </c>
      <c r="J17" s="30" t="s">
        <v>25</v>
      </c>
      <c r="K17" s="27">
        <v>118267.34</v>
      </c>
      <c r="L17" s="55">
        <f>K17-G17</f>
        <v>-532.66000000000349</v>
      </c>
    </row>
    <row r="18" spans="1:12" s="43" customFormat="1">
      <c r="A18" s="19" t="s">
        <v>64</v>
      </c>
      <c r="B18" s="20" t="s">
        <v>65</v>
      </c>
      <c r="C18" s="30" t="s">
        <v>22</v>
      </c>
      <c r="D18" s="36">
        <v>23</v>
      </c>
      <c r="E18" s="30" t="s">
        <v>66</v>
      </c>
      <c r="F18" s="23" t="s">
        <v>67</v>
      </c>
      <c r="G18" s="42">
        <v>160000</v>
      </c>
      <c r="H18" s="44">
        <v>44287</v>
      </c>
      <c r="I18" s="44">
        <v>44651</v>
      </c>
      <c r="J18" s="30" t="s">
        <v>17</v>
      </c>
      <c r="K18" s="27">
        <f>111123.41/1.05</f>
        <v>105831.81904761905</v>
      </c>
      <c r="L18" s="55">
        <f>K18-G18</f>
        <v>-54168.18095238095</v>
      </c>
    </row>
    <row r="19" spans="1:12" s="43" customFormat="1">
      <c r="A19" s="19" t="s">
        <v>72</v>
      </c>
      <c r="B19" s="20" t="s">
        <v>73</v>
      </c>
      <c r="C19" s="30" t="s">
        <v>22</v>
      </c>
      <c r="D19" s="36">
        <v>23</v>
      </c>
      <c r="E19" s="30" t="s">
        <v>74</v>
      </c>
      <c r="F19" s="38" t="s">
        <v>75</v>
      </c>
      <c r="G19" s="42">
        <v>65000</v>
      </c>
      <c r="H19" s="25">
        <v>44494</v>
      </c>
      <c r="I19" s="25">
        <v>44926</v>
      </c>
      <c r="J19" s="30" t="s">
        <v>17</v>
      </c>
      <c r="K19" s="27">
        <f>77994.6/1.22</f>
        <v>63930.000000000007</v>
      </c>
      <c r="L19" s="55">
        <f>K19-G19</f>
        <v>-1069.9999999999927</v>
      </c>
    </row>
    <row r="20" spans="1:12" s="43" customFormat="1">
      <c r="A20" s="19" t="s">
        <v>78</v>
      </c>
      <c r="B20" s="20" t="s">
        <v>79</v>
      </c>
      <c r="C20" s="30" t="s">
        <v>22</v>
      </c>
      <c r="D20" s="35">
        <v>23</v>
      </c>
      <c r="E20" s="30" t="s">
        <v>80</v>
      </c>
      <c r="F20" s="38" t="s">
        <v>81</v>
      </c>
      <c r="G20" s="42">
        <v>49.18</v>
      </c>
      <c r="H20" s="25">
        <v>44652</v>
      </c>
      <c r="I20" s="25">
        <v>44926</v>
      </c>
      <c r="J20" s="30" t="s">
        <v>17</v>
      </c>
      <c r="K20" s="27">
        <v>49.18</v>
      </c>
      <c r="L20" s="55">
        <f t="shared" ref="L20:L25" si="0">K20-G20</f>
        <v>0</v>
      </c>
    </row>
    <row r="21" spans="1:12" s="43" customFormat="1">
      <c r="A21" s="19" t="s">
        <v>82</v>
      </c>
      <c r="B21" s="20" t="s">
        <v>83</v>
      </c>
      <c r="C21" s="30" t="s">
        <v>22</v>
      </c>
      <c r="D21" s="35">
        <v>23</v>
      </c>
      <c r="E21" s="26" t="s">
        <v>84</v>
      </c>
      <c r="F21" s="38" t="s">
        <v>85</v>
      </c>
      <c r="G21" s="42">
        <v>1000</v>
      </c>
      <c r="H21" s="25">
        <v>44671</v>
      </c>
      <c r="I21" s="25">
        <v>44926</v>
      </c>
      <c r="J21" s="26" t="s">
        <v>17</v>
      </c>
      <c r="K21" s="27">
        <v>913.52</v>
      </c>
      <c r="L21" s="55">
        <f t="shared" si="0"/>
        <v>-86.480000000000018</v>
      </c>
    </row>
    <row r="22" spans="1:12" s="43" customFormat="1">
      <c r="A22" s="19" t="s">
        <v>86</v>
      </c>
      <c r="B22" s="20" t="s">
        <v>87</v>
      </c>
      <c r="C22" s="30" t="s">
        <v>22</v>
      </c>
      <c r="D22" s="35">
        <v>23</v>
      </c>
      <c r="E22" s="39" t="s">
        <v>88</v>
      </c>
      <c r="F22" s="38" t="s">
        <v>89</v>
      </c>
      <c r="G22" s="42">
        <v>500</v>
      </c>
      <c r="H22" s="25">
        <v>44562</v>
      </c>
      <c r="I22" s="25">
        <v>44926</v>
      </c>
      <c r="J22" s="30" t="s">
        <v>17</v>
      </c>
      <c r="K22" s="27">
        <v>412</v>
      </c>
      <c r="L22" s="55">
        <f t="shared" si="0"/>
        <v>-88</v>
      </c>
    </row>
    <row r="23" spans="1:12" s="43" customFormat="1">
      <c r="A23" s="19" t="s">
        <v>90</v>
      </c>
      <c r="B23" s="20" t="s">
        <v>91</v>
      </c>
      <c r="C23" s="30" t="s">
        <v>22</v>
      </c>
      <c r="D23" s="35">
        <v>23</v>
      </c>
      <c r="E23" s="39" t="s">
        <v>92</v>
      </c>
      <c r="F23" s="38" t="s">
        <v>93</v>
      </c>
      <c r="G23" s="42">
        <v>2000</v>
      </c>
      <c r="H23" s="25">
        <v>44721</v>
      </c>
      <c r="I23" s="25">
        <v>44926</v>
      </c>
      <c r="J23" s="26" t="s">
        <v>32</v>
      </c>
      <c r="K23" s="27">
        <v>1414.88</v>
      </c>
      <c r="L23" s="55">
        <f t="shared" si="0"/>
        <v>-585.11999999999989</v>
      </c>
    </row>
    <row r="24" spans="1:12" s="43" customFormat="1">
      <c r="A24" s="19" t="s">
        <v>94</v>
      </c>
      <c r="B24" s="20" t="s">
        <v>95</v>
      </c>
      <c r="C24" s="30" t="s">
        <v>22</v>
      </c>
      <c r="D24" s="35">
        <v>23</v>
      </c>
      <c r="E24" s="39" t="s">
        <v>92</v>
      </c>
      <c r="F24" s="38" t="s">
        <v>93</v>
      </c>
      <c r="G24" s="42">
        <v>2800</v>
      </c>
      <c r="H24" s="25">
        <v>44602</v>
      </c>
      <c r="I24" s="25">
        <v>44926</v>
      </c>
      <c r="J24" s="26" t="s">
        <v>17</v>
      </c>
      <c r="K24" s="27">
        <v>1048.19</v>
      </c>
      <c r="L24" s="55">
        <f t="shared" si="0"/>
        <v>-1751.81</v>
      </c>
    </row>
    <row r="25" spans="1:12" s="43" customFormat="1">
      <c r="A25" s="19" t="s">
        <v>96</v>
      </c>
      <c r="B25" s="20" t="s">
        <v>97</v>
      </c>
      <c r="C25" s="30" t="s">
        <v>22</v>
      </c>
      <c r="D25" s="35">
        <v>23</v>
      </c>
      <c r="E25" s="46" t="s">
        <v>26</v>
      </c>
      <c r="F25" s="38" t="s">
        <v>27</v>
      </c>
      <c r="G25" s="42">
        <v>39900</v>
      </c>
      <c r="H25" s="25">
        <v>44743</v>
      </c>
      <c r="I25" s="25">
        <v>44804</v>
      </c>
      <c r="J25" s="26" t="s">
        <v>25</v>
      </c>
      <c r="K25" s="27">
        <v>33496.019999999997</v>
      </c>
      <c r="L25" s="55">
        <f t="shared" si="0"/>
        <v>-6403.9800000000032</v>
      </c>
    </row>
    <row r="26" spans="1:12" s="43" customFormat="1">
      <c r="A26" s="19" t="s">
        <v>98</v>
      </c>
      <c r="B26" s="20" t="s">
        <v>99</v>
      </c>
      <c r="C26" s="30" t="s">
        <v>22</v>
      </c>
      <c r="D26" s="35">
        <v>23</v>
      </c>
      <c r="E26" s="19" t="s">
        <v>100</v>
      </c>
      <c r="F26" s="38" t="s">
        <v>101</v>
      </c>
      <c r="G26" s="42">
        <v>4000</v>
      </c>
      <c r="H26" s="25">
        <v>44562</v>
      </c>
      <c r="I26" s="25">
        <v>44926</v>
      </c>
      <c r="J26" s="21" t="s">
        <v>25</v>
      </c>
      <c r="K26" s="27">
        <v>2785.91</v>
      </c>
      <c r="L26" s="55">
        <f>K26-G26</f>
        <v>-1214.0900000000001</v>
      </c>
    </row>
    <row r="27" spans="1:12" s="43" customFormat="1">
      <c r="A27" s="19" t="s">
        <v>102</v>
      </c>
      <c r="B27" s="20" t="s">
        <v>103</v>
      </c>
      <c r="C27" s="30" t="s">
        <v>22</v>
      </c>
      <c r="D27" s="35">
        <v>23</v>
      </c>
      <c r="E27" s="39" t="s">
        <v>104</v>
      </c>
      <c r="F27" s="38" t="s">
        <v>105</v>
      </c>
      <c r="G27" s="42">
        <v>3000</v>
      </c>
      <c r="H27" s="25">
        <v>44578</v>
      </c>
      <c r="I27" s="25">
        <v>44620</v>
      </c>
      <c r="J27" s="26" t="s">
        <v>17</v>
      </c>
      <c r="K27" s="27">
        <v>2962</v>
      </c>
      <c r="L27" s="55">
        <f>K27-G27</f>
        <v>-38</v>
      </c>
    </row>
    <row r="28" spans="1:12" s="43" customFormat="1">
      <c r="A28" s="19" t="s">
        <v>106</v>
      </c>
      <c r="B28" s="20" t="s">
        <v>107</v>
      </c>
      <c r="C28" s="30" t="s">
        <v>108</v>
      </c>
      <c r="D28" s="22" t="s">
        <v>109</v>
      </c>
      <c r="E28" s="39" t="s">
        <v>110</v>
      </c>
      <c r="F28" s="38" t="s">
        <v>111</v>
      </c>
      <c r="G28" s="42">
        <v>30000</v>
      </c>
      <c r="H28" s="25">
        <v>44300</v>
      </c>
      <c r="I28" s="25">
        <v>44664</v>
      </c>
      <c r="J28" s="26" t="s">
        <v>17</v>
      </c>
      <c r="K28" s="27">
        <f>28889.16</f>
        <v>28889.16</v>
      </c>
      <c r="L28" s="55">
        <f>K28-G28</f>
        <v>-1110.8400000000001</v>
      </c>
    </row>
    <row r="29" spans="1:12" s="43" customFormat="1">
      <c r="A29" s="19" t="s">
        <v>112</v>
      </c>
      <c r="B29" s="20" t="s">
        <v>113</v>
      </c>
      <c r="C29" s="30" t="s">
        <v>22</v>
      </c>
      <c r="D29" s="35">
        <v>23</v>
      </c>
      <c r="E29" s="46" t="s">
        <v>68</v>
      </c>
      <c r="F29" s="38" t="s">
        <v>69</v>
      </c>
      <c r="G29" s="42">
        <v>14657.21</v>
      </c>
      <c r="H29" s="25">
        <v>44652</v>
      </c>
      <c r="I29" s="25">
        <v>44681</v>
      </c>
      <c r="J29" s="30" t="s">
        <v>17</v>
      </c>
      <c r="K29" s="27">
        <v>14657.21</v>
      </c>
      <c r="L29" s="55">
        <f>K29-G29</f>
        <v>0</v>
      </c>
    </row>
    <row r="30" spans="1:12" s="43" customFormat="1">
      <c r="A30" s="19" t="s">
        <v>114</v>
      </c>
      <c r="B30" s="20" t="s">
        <v>115</v>
      </c>
      <c r="C30" s="30" t="s">
        <v>22</v>
      </c>
      <c r="D30" s="35">
        <v>23</v>
      </c>
      <c r="E30" s="39" t="s">
        <v>110</v>
      </c>
      <c r="F30" s="38" t="s">
        <v>111</v>
      </c>
      <c r="G30" s="42">
        <v>12000</v>
      </c>
      <c r="H30" s="25">
        <v>44704</v>
      </c>
      <c r="I30" s="25">
        <v>44926</v>
      </c>
      <c r="J30" s="26" t="s">
        <v>32</v>
      </c>
      <c r="K30" s="27">
        <v>11000</v>
      </c>
      <c r="L30" s="55">
        <f>K30-G30</f>
        <v>-1000</v>
      </c>
    </row>
    <row r="31" spans="1:12" s="43" customFormat="1">
      <c r="A31" s="19" t="s">
        <v>116</v>
      </c>
      <c r="B31" s="20" t="s">
        <v>117</v>
      </c>
      <c r="C31" s="30" t="s">
        <v>22</v>
      </c>
      <c r="D31" s="35">
        <v>23</v>
      </c>
      <c r="E31" s="39" t="s">
        <v>118</v>
      </c>
      <c r="F31" s="38" t="s">
        <v>119</v>
      </c>
      <c r="G31" s="42">
        <v>5000</v>
      </c>
      <c r="H31" s="25">
        <v>44562</v>
      </c>
      <c r="I31" s="25">
        <v>44926</v>
      </c>
      <c r="J31" s="26" t="s">
        <v>17</v>
      </c>
      <c r="K31" s="27">
        <v>3432.8</v>
      </c>
      <c r="L31" s="55">
        <f>K31-G31</f>
        <v>-1567.1999999999998</v>
      </c>
    </row>
    <row r="32" spans="1:12" s="43" customFormat="1">
      <c r="A32" s="19" t="s">
        <v>120</v>
      </c>
      <c r="B32" s="20" t="s">
        <v>121</v>
      </c>
      <c r="C32" s="30" t="s">
        <v>22</v>
      </c>
      <c r="D32" s="35">
        <v>23</v>
      </c>
      <c r="E32" s="39" t="s">
        <v>43</v>
      </c>
      <c r="F32" s="38" t="s">
        <v>44</v>
      </c>
      <c r="G32" s="42">
        <v>1500</v>
      </c>
      <c r="H32" s="25">
        <v>44582</v>
      </c>
      <c r="I32" s="25">
        <v>44926</v>
      </c>
      <c r="J32" s="30" t="s">
        <v>25</v>
      </c>
      <c r="K32" s="27">
        <v>880</v>
      </c>
      <c r="L32" s="55">
        <f>K32-G32</f>
        <v>-620</v>
      </c>
    </row>
    <row r="33" spans="1:12" s="43" customFormat="1">
      <c r="A33" s="19" t="s">
        <v>122</v>
      </c>
      <c r="B33" s="20" t="s">
        <v>123</v>
      </c>
      <c r="C33" s="30" t="s">
        <v>22</v>
      </c>
      <c r="D33" s="35">
        <v>23</v>
      </c>
      <c r="E33" s="46" t="s">
        <v>68</v>
      </c>
      <c r="F33" s="38" t="s">
        <v>69</v>
      </c>
      <c r="G33" s="42">
        <v>38207.24</v>
      </c>
      <c r="H33" s="25">
        <v>44621</v>
      </c>
      <c r="I33" s="25">
        <v>44651</v>
      </c>
      <c r="J33" s="39" t="s">
        <v>17</v>
      </c>
      <c r="K33" s="27">
        <v>38207.24</v>
      </c>
      <c r="L33" s="55">
        <f>K33-G33</f>
        <v>0</v>
      </c>
    </row>
    <row r="34" spans="1:12" s="43" customFormat="1">
      <c r="A34" s="19" t="s">
        <v>124</v>
      </c>
      <c r="B34" s="20" t="s">
        <v>125</v>
      </c>
      <c r="C34" s="30" t="s">
        <v>22</v>
      </c>
      <c r="D34" s="35">
        <v>23</v>
      </c>
      <c r="E34" s="39" t="s">
        <v>70</v>
      </c>
      <c r="F34" s="38" t="s">
        <v>71</v>
      </c>
      <c r="G34" s="42">
        <v>1200</v>
      </c>
      <c r="H34" s="25">
        <v>44630</v>
      </c>
      <c r="I34" s="25">
        <v>44926</v>
      </c>
      <c r="J34" s="30" t="s">
        <v>17</v>
      </c>
      <c r="K34" s="27">
        <v>1200</v>
      </c>
      <c r="L34" s="55">
        <f>K34-G34</f>
        <v>0</v>
      </c>
    </row>
    <row r="35" spans="1:12">
      <c r="A35" s="19" t="s">
        <v>128</v>
      </c>
      <c r="B35" s="20" t="s">
        <v>129</v>
      </c>
      <c r="C35" s="30" t="s">
        <v>22</v>
      </c>
      <c r="D35" s="35">
        <v>23</v>
      </c>
      <c r="E35" s="39" t="s">
        <v>130</v>
      </c>
      <c r="F35" s="38" t="s">
        <v>131</v>
      </c>
      <c r="G35" s="42">
        <v>2500</v>
      </c>
      <c r="H35" s="25">
        <v>44881</v>
      </c>
      <c r="I35" s="25">
        <v>44926</v>
      </c>
      <c r="J35" s="26" t="s">
        <v>32</v>
      </c>
      <c r="K35" s="27">
        <v>2390</v>
      </c>
      <c r="L35" s="55">
        <f>K35-G35</f>
        <v>-110</v>
      </c>
    </row>
    <row r="36" spans="1:12">
      <c r="A36" s="19" t="s">
        <v>132</v>
      </c>
      <c r="B36" s="20" t="s">
        <v>133</v>
      </c>
      <c r="C36" s="30" t="s">
        <v>22</v>
      </c>
      <c r="D36" s="35">
        <v>23</v>
      </c>
      <c r="E36" s="39" t="s">
        <v>134</v>
      </c>
      <c r="F36" s="38" t="s">
        <v>135</v>
      </c>
      <c r="G36" s="42">
        <v>2000</v>
      </c>
      <c r="H36" s="25">
        <v>44197</v>
      </c>
      <c r="I36" s="25">
        <v>44926</v>
      </c>
      <c r="J36" s="30" t="s">
        <v>25</v>
      </c>
      <c r="K36" s="27">
        <v>899.31</v>
      </c>
      <c r="L36" s="55">
        <f>K36-G36</f>
        <v>-1100.69</v>
      </c>
    </row>
    <row r="37" spans="1:12">
      <c r="A37" s="19" t="s">
        <v>136</v>
      </c>
      <c r="B37" s="45" t="s">
        <v>137</v>
      </c>
      <c r="C37" s="30" t="s">
        <v>22</v>
      </c>
      <c r="D37" s="35">
        <v>23</v>
      </c>
      <c r="E37" s="37" t="s">
        <v>54</v>
      </c>
      <c r="F37" s="23" t="s">
        <v>55</v>
      </c>
      <c r="G37" s="42">
        <v>39900</v>
      </c>
      <c r="H37" s="25">
        <v>44638</v>
      </c>
      <c r="I37" s="25">
        <v>44926</v>
      </c>
      <c r="J37" s="30" t="s">
        <v>25</v>
      </c>
      <c r="K37" s="27">
        <v>28981.439999999999</v>
      </c>
      <c r="L37" s="55">
        <f>K37-G37</f>
        <v>-10918.560000000001</v>
      </c>
    </row>
    <row r="38" spans="1:12">
      <c r="A38" s="19" t="s">
        <v>138</v>
      </c>
      <c r="B38" s="20" t="s">
        <v>139</v>
      </c>
      <c r="C38" s="30" t="s">
        <v>22</v>
      </c>
      <c r="D38" s="35">
        <v>23</v>
      </c>
      <c r="E38" s="39" t="s">
        <v>140</v>
      </c>
      <c r="F38" s="38" t="s">
        <v>141</v>
      </c>
      <c r="G38" s="42">
        <v>2000</v>
      </c>
      <c r="H38" s="25">
        <v>44665</v>
      </c>
      <c r="I38" s="25">
        <v>44926</v>
      </c>
      <c r="J38" s="30" t="s">
        <v>25</v>
      </c>
      <c r="K38" s="27">
        <v>917.22</v>
      </c>
      <c r="L38" s="55">
        <f>K38-G38</f>
        <v>-1082.78</v>
      </c>
    </row>
    <row r="39" spans="1:12">
      <c r="A39" s="19" t="s">
        <v>142</v>
      </c>
      <c r="B39" s="20" t="s">
        <v>143</v>
      </c>
      <c r="C39" s="30" t="s">
        <v>22</v>
      </c>
      <c r="D39" s="35">
        <v>23</v>
      </c>
      <c r="E39" s="46" t="s">
        <v>68</v>
      </c>
      <c r="F39" s="38" t="s">
        <v>69</v>
      </c>
      <c r="G39" s="42">
        <v>18069.53</v>
      </c>
      <c r="H39" s="25">
        <v>44682</v>
      </c>
      <c r="I39" s="25">
        <v>44712</v>
      </c>
      <c r="J39" s="30" t="s">
        <v>17</v>
      </c>
      <c r="K39" s="27">
        <v>18069.53</v>
      </c>
      <c r="L39" s="55">
        <f>K39-G39</f>
        <v>0</v>
      </c>
    </row>
    <row r="40" spans="1:12">
      <c r="A40" s="19" t="s">
        <v>144</v>
      </c>
      <c r="B40" s="20" t="s">
        <v>145</v>
      </c>
      <c r="C40" s="30" t="s">
        <v>22</v>
      </c>
      <c r="D40" s="35">
        <v>23</v>
      </c>
      <c r="E40" s="30" t="s">
        <v>146</v>
      </c>
      <c r="F40" s="38" t="s">
        <v>147</v>
      </c>
      <c r="G40" s="42">
        <v>650</v>
      </c>
      <c r="H40" s="25">
        <v>44601</v>
      </c>
      <c r="I40" s="25">
        <v>44926</v>
      </c>
      <c r="J40" s="30" t="s">
        <v>25</v>
      </c>
      <c r="K40" s="27">
        <v>625</v>
      </c>
      <c r="L40" s="55">
        <f>K40-G40</f>
        <v>-25</v>
      </c>
    </row>
    <row r="41" spans="1:12">
      <c r="A41" s="19" t="s">
        <v>148</v>
      </c>
      <c r="B41" s="20" t="s">
        <v>149</v>
      </c>
      <c r="C41" s="30" t="s">
        <v>22</v>
      </c>
      <c r="D41" s="35">
        <v>23</v>
      </c>
      <c r="E41" s="39" t="s">
        <v>150</v>
      </c>
      <c r="F41" s="38" t="s">
        <v>151</v>
      </c>
      <c r="G41" s="42">
        <v>20000</v>
      </c>
      <c r="H41" s="25">
        <v>44650</v>
      </c>
      <c r="I41" s="25">
        <v>44926</v>
      </c>
      <c r="J41" s="26" t="s">
        <v>32</v>
      </c>
      <c r="K41" s="27">
        <v>11880</v>
      </c>
      <c r="L41" s="55">
        <f>K41-G41</f>
        <v>-8120</v>
      </c>
    </row>
    <row r="42" spans="1:12">
      <c r="A42" s="19" t="s">
        <v>152</v>
      </c>
      <c r="B42" s="20" t="s">
        <v>153</v>
      </c>
      <c r="C42" s="30" t="s">
        <v>22</v>
      </c>
      <c r="D42" s="35">
        <v>23</v>
      </c>
      <c r="E42" s="39" t="s">
        <v>154</v>
      </c>
      <c r="F42" s="38" t="s">
        <v>155</v>
      </c>
      <c r="G42" s="42">
        <v>3000</v>
      </c>
      <c r="H42" s="25">
        <v>44562</v>
      </c>
      <c r="I42" s="25">
        <v>44926</v>
      </c>
      <c r="J42" s="21" t="s">
        <v>25</v>
      </c>
      <c r="K42" s="27">
        <v>1042.6500000000001</v>
      </c>
      <c r="L42" s="55">
        <f>K42-G42</f>
        <v>-1957.35</v>
      </c>
    </row>
    <row r="43" spans="1:12">
      <c r="A43" s="19" t="s">
        <v>156</v>
      </c>
      <c r="B43" s="20" t="s">
        <v>157</v>
      </c>
      <c r="C43" s="30" t="s">
        <v>22</v>
      </c>
      <c r="D43" s="35">
        <v>23</v>
      </c>
      <c r="E43" s="39" t="s">
        <v>158</v>
      </c>
      <c r="F43" s="38" t="s">
        <v>159</v>
      </c>
      <c r="G43" s="42">
        <v>500</v>
      </c>
      <c r="H43" s="25">
        <v>44617</v>
      </c>
      <c r="I43" s="25">
        <v>44651</v>
      </c>
      <c r="J43" s="30" t="s">
        <v>25</v>
      </c>
      <c r="K43" s="27">
        <v>184.43</v>
      </c>
      <c r="L43" s="55">
        <f>K43-G43</f>
        <v>-315.57</v>
      </c>
    </row>
    <row r="44" spans="1:12">
      <c r="A44" s="19" t="s">
        <v>160</v>
      </c>
      <c r="B44" s="20" t="s">
        <v>161</v>
      </c>
      <c r="C44" s="30" t="s">
        <v>22</v>
      </c>
      <c r="D44" s="35">
        <v>23</v>
      </c>
      <c r="E44" s="39" t="s">
        <v>162</v>
      </c>
      <c r="F44" s="38" t="s">
        <v>163</v>
      </c>
      <c r="G44" s="42">
        <v>4800</v>
      </c>
      <c r="H44" s="25">
        <v>44806</v>
      </c>
      <c r="I44" s="25">
        <v>44834</v>
      </c>
      <c r="J44" s="26" t="s">
        <v>32</v>
      </c>
      <c r="K44" s="27">
        <v>4800</v>
      </c>
      <c r="L44" s="55">
        <f>K44-G44</f>
        <v>0</v>
      </c>
    </row>
    <row r="45" spans="1:12">
      <c r="A45" s="19" t="s">
        <v>164</v>
      </c>
      <c r="B45" s="20" t="s">
        <v>165</v>
      </c>
      <c r="C45" s="30" t="s">
        <v>22</v>
      </c>
      <c r="D45" s="35">
        <v>23</v>
      </c>
      <c r="E45" s="39" t="s">
        <v>166</v>
      </c>
      <c r="F45" s="38" t="s">
        <v>167</v>
      </c>
      <c r="G45" s="42">
        <v>3940</v>
      </c>
      <c r="H45" s="25">
        <v>44348</v>
      </c>
      <c r="I45" s="25">
        <v>44712</v>
      </c>
      <c r="J45" s="26" t="s">
        <v>17</v>
      </c>
      <c r="K45" s="27">
        <v>2637.26</v>
      </c>
      <c r="L45" s="55">
        <f>K45-G45</f>
        <v>-1302.7399999999998</v>
      </c>
    </row>
    <row r="46" spans="1:12">
      <c r="A46" s="19" t="s">
        <v>168</v>
      </c>
      <c r="B46" s="20" t="s">
        <v>169</v>
      </c>
      <c r="C46" s="30" t="s">
        <v>22</v>
      </c>
      <c r="D46" s="36">
        <v>23</v>
      </c>
      <c r="E46" s="30" t="s">
        <v>170</v>
      </c>
      <c r="F46" s="38" t="s">
        <v>171</v>
      </c>
      <c r="G46" s="42">
        <v>9000</v>
      </c>
      <c r="H46" s="25">
        <v>44544</v>
      </c>
      <c r="I46" s="25">
        <v>44926</v>
      </c>
      <c r="J46" s="30" t="s">
        <v>17</v>
      </c>
      <c r="K46" s="27">
        <v>7240</v>
      </c>
      <c r="L46" s="55">
        <f>K46-G46</f>
        <v>-1760</v>
      </c>
    </row>
    <row r="47" spans="1:12">
      <c r="A47" s="19" t="s">
        <v>172</v>
      </c>
      <c r="B47" s="20" t="s">
        <v>173</v>
      </c>
      <c r="C47" s="30" t="s">
        <v>22</v>
      </c>
      <c r="D47" s="35">
        <v>23</v>
      </c>
      <c r="E47" s="21" t="s">
        <v>174</v>
      </c>
      <c r="F47" s="38" t="s">
        <v>175</v>
      </c>
      <c r="G47" s="42">
        <v>1000</v>
      </c>
      <c r="H47" s="25">
        <v>44683</v>
      </c>
      <c r="I47" s="25">
        <v>44712</v>
      </c>
      <c r="J47" s="26" t="s">
        <v>17</v>
      </c>
      <c r="K47" s="27">
        <v>302</v>
      </c>
      <c r="L47" s="55">
        <f t="shared" ref="L47:L52" si="1">K47-G47</f>
        <v>-698</v>
      </c>
    </row>
    <row r="48" spans="1:12">
      <c r="A48" s="19" t="s">
        <v>176</v>
      </c>
      <c r="B48" s="48" t="s">
        <v>177</v>
      </c>
      <c r="C48" s="30" t="s">
        <v>22</v>
      </c>
      <c r="D48" s="35">
        <v>23</v>
      </c>
      <c r="E48" s="39" t="s">
        <v>178</v>
      </c>
      <c r="F48" s="38" t="s">
        <v>179</v>
      </c>
      <c r="G48" s="42">
        <v>150</v>
      </c>
      <c r="H48" s="25">
        <v>44593</v>
      </c>
      <c r="I48" s="25">
        <v>44926</v>
      </c>
      <c r="J48" s="30" t="s">
        <v>17</v>
      </c>
      <c r="K48" s="27">
        <v>100</v>
      </c>
      <c r="L48" s="55">
        <f t="shared" si="1"/>
        <v>-50</v>
      </c>
    </row>
    <row r="49" spans="1:12">
      <c r="A49" s="19" t="s">
        <v>180</v>
      </c>
      <c r="B49" s="20" t="s">
        <v>181</v>
      </c>
      <c r="C49" s="30" t="s">
        <v>22</v>
      </c>
      <c r="D49" s="35">
        <v>23</v>
      </c>
      <c r="E49" s="39" t="s">
        <v>182</v>
      </c>
      <c r="F49" s="38" t="s">
        <v>183</v>
      </c>
      <c r="G49" s="42">
        <v>656.85</v>
      </c>
      <c r="H49" s="25">
        <v>44594</v>
      </c>
      <c r="I49" s="25">
        <v>44620</v>
      </c>
      <c r="J49" s="26" t="s">
        <v>17</v>
      </c>
      <c r="K49" s="27">
        <v>541.29</v>
      </c>
      <c r="L49" s="55">
        <f t="shared" si="1"/>
        <v>-115.56000000000006</v>
      </c>
    </row>
    <row r="50" spans="1:12">
      <c r="A50" s="19" t="s">
        <v>184</v>
      </c>
      <c r="B50" s="30" t="s">
        <v>185</v>
      </c>
      <c r="C50" s="30" t="s">
        <v>22</v>
      </c>
      <c r="D50" s="35">
        <v>23</v>
      </c>
      <c r="E50" s="46" t="s">
        <v>68</v>
      </c>
      <c r="F50" s="38" t="s">
        <v>69</v>
      </c>
      <c r="G50" s="42">
        <v>37179.279999999999</v>
      </c>
      <c r="H50" s="25">
        <v>44805</v>
      </c>
      <c r="I50" s="25">
        <v>44865</v>
      </c>
      <c r="J50" s="39" t="s">
        <v>17</v>
      </c>
      <c r="K50" s="27">
        <v>37179.279999999999</v>
      </c>
      <c r="L50" s="55">
        <f t="shared" si="1"/>
        <v>0</v>
      </c>
    </row>
    <row r="51" spans="1:12">
      <c r="A51" s="19" t="s">
        <v>186</v>
      </c>
      <c r="B51" s="20" t="s">
        <v>187</v>
      </c>
      <c r="C51" s="30" t="s">
        <v>22</v>
      </c>
      <c r="D51" s="35">
        <v>23</v>
      </c>
      <c r="E51" s="19" t="s">
        <v>188</v>
      </c>
      <c r="F51" s="38" t="s">
        <v>189</v>
      </c>
      <c r="G51" s="42">
        <v>60</v>
      </c>
      <c r="H51" s="25">
        <v>44562</v>
      </c>
      <c r="I51" s="25">
        <v>44926</v>
      </c>
      <c r="J51" s="30" t="s">
        <v>17</v>
      </c>
      <c r="K51" s="27">
        <v>60</v>
      </c>
      <c r="L51" s="55">
        <f t="shared" si="1"/>
        <v>0</v>
      </c>
    </row>
    <row r="52" spans="1:12">
      <c r="A52" s="19" t="s">
        <v>190</v>
      </c>
      <c r="B52" s="20" t="s">
        <v>191</v>
      </c>
      <c r="C52" s="30" t="s">
        <v>22</v>
      </c>
      <c r="D52" s="35">
        <v>23</v>
      </c>
      <c r="E52" s="39" t="s">
        <v>192</v>
      </c>
      <c r="F52" s="38" t="s">
        <v>193</v>
      </c>
      <c r="G52" s="42">
        <v>200</v>
      </c>
      <c r="H52" s="25">
        <v>44816</v>
      </c>
      <c r="I52" s="25">
        <v>44926</v>
      </c>
      <c r="J52" s="30" t="s">
        <v>25</v>
      </c>
      <c r="K52" s="27">
        <v>75</v>
      </c>
      <c r="L52" s="55">
        <f t="shared" si="1"/>
        <v>-125</v>
      </c>
    </row>
    <row r="53" spans="1:12">
      <c r="A53" s="19" t="s">
        <v>196</v>
      </c>
      <c r="B53" s="20" t="s">
        <v>197</v>
      </c>
      <c r="C53" s="30" t="s">
        <v>22</v>
      </c>
      <c r="D53" s="35">
        <v>23</v>
      </c>
      <c r="E53" s="39" t="s">
        <v>198</v>
      </c>
      <c r="F53" s="38" t="s">
        <v>199</v>
      </c>
      <c r="G53" s="42">
        <v>1500</v>
      </c>
      <c r="H53" s="25">
        <v>44562</v>
      </c>
      <c r="I53" s="25">
        <v>44926</v>
      </c>
      <c r="J53" s="26" t="s">
        <v>17</v>
      </c>
      <c r="K53" s="27">
        <v>680</v>
      </c>
      <c r="L53" s="55">
        <f>K53-G53</f>
        <v>-820</v>
      </c>
    </row>
    <row r="54" spans="1:12">
      <c r="A54" s="19" t="s">
        <v>200</v>
      </c>
      <c r="B54" s="20" t="s">
        <v>201</v>
      </c>
      <c r="C54" s="30" t="s">
        <v>22</v>
      </c>
      <c r="D54" s="35">
        <v>23</v>
      </c>
      <c r="E54" s="39" t="s">
        <v>202</v>
      </c>
      <c r="F54" s="38" t="s">
        <v>203</v>
      </c>
      <c r="G54" s="42">
        <v>2000</v>
      </c>
      <c r="H54" s="25">
        <v>44575</v>
      </c>
      <c r="I54" s="25">
        <v>44926</v>
      </c>
      <c r="J54" s="30" t="s">
        <v>25</v>
      </c>
      <c r="K54" s="27">
        <v>540.29999999999995</v>
      </c>
      <c r="L54" s="55">
        <f t="shared" ref="L54:L61" si="2">K54-G54</f>
        <v>-1459.7</v>
      </c>
    </row>
    <row r="55" spans="1:12">
      <c r="A55" s="19" t="s">
        <v>204</v>
      </c>
      <c r="B55" s="20" t="s">
        <v>205</v>
      </c>
      <c r="C55" s="30" t="s">
        <v>22</v>
      </c>
      <c r="D55" s="35">
        <v>23</v>
      </c>
      <c r="E55" s="30" t="s">
        <v>206</v>
      </c>
      <c r="F55" s="38" t="s">
        <v>207</v>
      </c>
      <c r="G55" s="42">
        <v>102.8</v>
      </c>
      <c r="H55" s="25">
        <v>44678</v>
      </c>
      <c r="I55" s="25">
        <v>44926</v>
      </c>
      <c r="J55" s="30" t="s">
        <v>25</v>
      </c>
      <c r="K55" s="27">
        <v>101.74</v>
      </c>
      <c r="L55" s="55">
        <f t="shared" si="2"/>
        <v>-1.0600000000000023</v>
      </c>
    </row>
    <row r="56" spans="1:12">
      <c r="A56" s="19" t="s">
        <v>208</v>
      </c>
      <c r="B56" s="20" t="s">
        <v>209</v>
      </c>
      <c r="C56" s="30" t="s">
        <v>22</v>
      </c>
      <c r="D56" s="35">
        <v>23</v>
      </c>
      <c r="E56" s="39" t="s">
        <v>210</v>
      </c>
      <c r="F56" s="38" t="s">
        <v>211</v>
      </c>
      <c r="G56" s="42">
        <v>310</v>
      </c>
      <c r="H56" s="25">
        <v>44816</v>
      </c>
      <c r="I56" s="25">
        <v>44926</v>
      </c>
      <c r="J56" s="26" t="s">
        <v>17</v>
      </c>
      <c r="K56" s="27">
        <v>306</v>
      </c>
      <c r="L56" s="55">
        <f t="shared" si="2"/>
        <v>-4</v>
      </c>
    </row>
    <row r="57" spans="1:12">
      <c r="A57" s="19" t="s">
        <v>212</v>
      </c>
      <c r="B57" s="45" t="s">
        <v>213</v>
      </c>
      <c r="C57" s="30" t="s">
        <v>22</v>
      </c>
      <c r="D57" s="35">
        <v>23</v>
      </c>
      <c r="E57" s="19" t="s">
        <v>126</v>
      </c>
      <c r="F57" s="23" t="s">
        <v>127</v>
      </c>
      <c r="G57" s="47" t="s">
        <v>214</v>
      </c>
      <c r="H57" s="25">
        <v>43994</v>
      </c>
      <c r="I57" s="25">
        <v>44724</v>
      </c>
      <c r="J57" s="26" t="s">
        <v>25</v>
      </c>
      <c r="K57" s="27">
        <v>18302.72</v>
      </c>
      <c r="L57" s="55">
        <f t="shared" si="2"/>
        <v>0</v>
      </c>
    </row>
    <row r="58" spans="1:12">
      <c r="A58" s="19" t="s">
        <v>215</v>
      </c>
      <c r="B58" s="20" t="s">
        <v>216</v>
      </c>
      <c r="C58" s="30" t="s">
        <v>22</v>
      </c>
      <c r="D58" s="35">
        <v>23</v>
      </c>
      <c r="E58" s="39" t="s">
        <v>194</v>
      </c>
      <c r="F58" s="38" t="s">
        <v>195</v>
      </c>
      <c r="G58" s="42">
        <v>22000</v>
      </c>
      <c r="H58" s="25">
        <v>44562</v>
      </c>
      <c r="I58" s="25">
        <v>44926</v>
      </c>
      <c r="J58" s="21" t="s">
        <v>25</v>
      </c>
      <c r="K58" s="27">
        <v>12686.45</v>
      </c>
      <c r="L58" s="55">
        <f t="shared" si="2"/>
        <v>-9313.5499999999993</v>
      </c>
    </row>
    <row r="59" spans="1:12">
      <c r="A59" s="19" t="s">
        <v>217</v>
      </c>
      <c r="B59" s="45" t="s">
        <v>218</v>
      </c>
      <c r="C59" s="30" t="s">
        <v>22</v>
      </c>
      <c r="D59" s="35">
        <v>23</v>
      </c>
      <c r="E59" s="19" t="s">
        <v>219</v>
      </c>
      <c r="F59" s="23" t="s">
        <v>220</v>
      </c>
      <c r="G59" s="47" t="s">
        <v>221</v>
      </c>
      <c r="H59" s="25">
        <v>44403</v>
      </c>
      <c r="I59" s="25">
        <v>44926</v>
      </c>
      <c r="J59" s="26" t="s">
        <v>25</v>
      </c>
      <c r="K59" s="27">
        <v>351.22</v>
      </c>
      <c r="L59" s="55">
        <f t="shared" si="2"/>
        <v>-353.78</v>
      </c>
    </row>
    <row r="60" spans="1:12">
      <c r="A60" s="19" t="s">
        <v>222</v>
      </c>
      <c r="B60" s="20" t="s">
        <v>223</v>
      </c>
      <c r="C60" s="30" t="s">
        <v>22</v>
      </c>
      <c r="D60" s="35">
        <v>23</v>
      </c>
      <c r="E60" s="39" t="s">
        <v>224</v>
      </c>
      <c r="F60" s="38" t="s">
        <v>225</v>
      </c>
      <c r="G60" s="42">
        <v>3000</v>
      </c>
      <c r="H60" s="25">
        <v>44643</v>
      </c>
      <c r="I60" s="25">
        <v>44926</v>
      </c>
      <c r="J60" s="26" t="s">
        <v>17</v>
      </c>
      <c r="K60" s="27">
        <v>2014.2</v>
      </c>
      <c r="L60" s="55">
        <f t="shared" si="2"/>
        <v>-985.8</v>
      </c>
    </row>
    <row r="61" spans="1:12">
      <c r="A61" s="19" t="s">
        <v>226</v>
      </c>
      <c r="B61" s="20" t="s">
        <v>227</v>
      </c>
      <c r="C61" s="30" t="s">
        <v>22</v>
      </c>
      <c r="D61" s="35">
        <v>23</v>
      </c>
      <c r="E61" s="39" t="s">
        <v>70</v>
      </c>
      <c r="F61" s="38" t="s">
        <v>71</v>
      </c>
      <c r="G61" s="42">
        <v>652</v>
      </c>
      <c r="H61" s="25">
        <v>44643</v>
      </c>
      <c r="I61" s="25">
        <v>44926</v>
      </c>
      <c r="J61" s="30" t="s">
        <v>17</v>
      </c>
      <c r="K61" s="27">
        <v>652</v>
      </c>
      <c r="L61" s="55">
        <f t="shared" si="2"/>
        <v>0</v>
      </c>
    </row>
    <row r="62" spans="1:12">
      <c r="A62" s="19" t="s">
        <v>228</v>
      </c>
      <c r="B62" s="20" t="s">
        <v>229</v>
      </c>
      <c r="C62" s="30" t="s">
        <v>22</v>
      </c>
      <c r="D62" s="35">
        <v>23</v>
      </c>
      <c r="E62" s="30" t="s">
        <v>230</v>
      </c>
      <c r="F62" s="38" t="s">
        <v>231</v>
      </c>
      <c r="G62" s="42">
        <v>4800</v>
      </c>
      <c r="H62" s="25">
        <v>44594</v>
      </c>
      <c r="I62" s="25">
        <v>44926</v>
      </c>
      <c r="J62" s="30" t="s">
        <v>25</v>
      </c>
      <c r="K62" s="27">
        <v>4800</v>
      </c>
      <c r="L62" s="55">
        <f>K62-G62</f>
        <v>0</v>
      </c>
    </row>
    <row r="63" spans="1:12">
      <c r="A63" s="19" t="s">
        <v>232</v>
      </c>
      <c r="B63" s="20" t="s">
        <v>233</v>
      </c>
      <c r="C63" s="30" t="s">
        <v>22</v>
      </c>
      <c r="D63" s="35">
        <v>23</v>
      </c>
      <c r="E63" s="39" t="s">
        <v>234</v>
      </c>
      <c r="F63" s="38" t="s">
        <v>235</v>
      </c>
      <c r="G63" s="42">
        <v>1400</v>
      </c>
      <c r="H63" s="25">
        <v>44578</v>
      </c>
      <c r="I63" s="25">
        <v>44620</v>
      </c>
      <c r="J63" s="30" t="s">
        <v>25</v>
      </c>
      <c r="K63" s="27">
        <v>1378</v>
      </c>
      <c r="L63" s="55">
        <f>K63-G63</f>
        <v>-22</v>
      </c>
    </row>
    <row r="64" spans="1:12">
      <c r="A64" s="19" t="s">
        <v>238</v>
      </c>
      <c r="B64" s="20" t="s">
        <v>239</v>
      </c>
      <c r="C64" s="30" t="s">
        <v>22</v>
      </c>
      <c r="D64" s="35">
        <v>23</v>
      </c>
      <c r="E64" s="39" t="s">
        <v>240</v>
      </c>
      <c r="F64" s="38" t="s">
        <v>241</v>
      </c>
      <c r="G64" s="42">
        <v>4500</v>
      </c>
      <c r="H64" s="25">
        <v>44562</v>
      </c>
      <c r="I64" s="25">
        <v>44926</v>
      </c>
      <c r="J64" s="21" t="s">
        <v>25</v>
      </c>
      <c r="K64" s="27">
        <v>2901.91</v>
      </c>
      <c r="L64" s="55">
        <f>K64-G64</f>
        <v>-1598.0900000000001</v>
      </c>
    </row>
    <row r="65" spans="1:12">
      <c r="A65" s="19" t="s">
        <v>242</v>
      </c>
      <c r="B65" s="20" t="s">
        <v>243</v>
      </c>
      <c r="C65" s="30" t="s">
        <v>22</v>
      </c>
      <c r="D65" s="35">
        <v>23</v>
      </c>
      <c r="E65" s="30" t="s">
        <v>244</v>
      </c>
      <c r="F65" s="38" t="s">
        <v>245</v>
      </c>
      <c r="G65" s="42">
        <v>2000</v>
      </c>
      <c r="H65" s="25">
        <v>44722</v>
      </c>
      <c r="I65" s="25">
        <v>44926</v>
      </c>
      <c r="J65" s="30" t="s">
        <v>17</v>
      </c>
      <c r="K65" s="27">
        <v>1831.5</v>
      </c>
      <c r="L65" s="55">
        <f>K65-G65</f>
        <v>-168.5</v>
      </c>
    </row>
    <row r="66" spans="1:12" s="43" customFormat="1">
      <c r="A66" s="19" t="s">
        <v>246</v>
      </c>
      <c r="B66" s="20" t="s">
        <v>247</v>
      </c>
      <c r="C66" s="30" t="s">
        <v>22</v>
      </c>
      <c r="D66" s="35">
        <v>23</v>
      </c>
      <c r="E66" s="39" t="s">
        <v>170</v>
      </c>
      <c r="F66" s="38" t="s">
        <v>171</v>
      </c>
      <c r="G66" s="42">
        <v>300</v>
      </c>
      <c r="H66" s="25">
        <v>44774</v>
      </c>
      <c r="I66" s="25">
        <v>44926</v>
      </c>
      <c r="J66" s="30" t="s">
        <v>25</v>
      </c>
      <c r="K66" s="27">
        <v>225</v>
      </c>
      <c r="L66" s="55">
        <f>K66-G66</f>
        <v>-75</v>
      </c>
    </row>
    <row r="67" spans="1:12">
      <c r="A67" s="19" t="s">
        <v>248</v>
      </c>
      <c r="B67" s="30" t="s">
        <v>249</v>
      </c>
      <c r="C67" s="30" t="s">
        <v>22</v>
      </c>
      <c r="D67" s="35">
        <v>23</v>
      </c>
      <c r="E67" s="39" t="s">
        <v>250</v>
      </c>
      <c r="F67" s="38" t="s">
        <v>251</v>
      </c>
      <c r="G67" s="42">
        <v>7600</v>
      </c>
      <c r="H67" s="25">
        <v>44011</v>
      </c>
      <c r="I67" s="25">
        <v>44741</v>
      </c>
      <c r="J67" s="30" t="s">
        <v>25</v>
      </c>
      <c r="K67" s="27">
        <f>8744.57/1.22</f>
        <v>7167.6803278688521</v>
      </c>
      <c r="L67" s="55">
        <f>K67-G67</f>
        <v>-432.31967213114785</v>
      </c>
    </row>
    <row r="68" spans="1:12">
      <c r="A68" s="19" t="s">
        <v>252</v>
      </c>
      <c r="B68" s="20" t="s">
        <v>253</v>
      </c>
      <c r="C68" s="30" t="s">
        <v>22</v>
      </c>
      <c r="D68" s="35">
        <v>23</v>
      </c>
      <c r="E68" s="39" t="s">
        <v>170</v>
      </c>
      <c r="F68" s="38" t="s">
        <v>171</v>
      </c>
      <c r="G68" s="42">
        <v>5000</v>
      </c>
      <c r="H68" s="25">
        <v>44600</v>
      </c>
      <c r="I68" s="25">
        <v>44926</v>
      </c>
      <c r="J68" s="30" t="s">
        <v>17</v>
      </c>
      <c r="K68" s="27">
        <v>1075</v>
      </c>
      <c r="L68" s="55">
        <f>K68-G68</f>
        <v>-3925</v>
      </c>
    </row>
    <row r="69" spans="1:12">
      <c r="A69" s="19" t="s">
        <v>254</v>
      </c>
      <c r="B69" s="30" t="s">
        <v>255</v>
      </c>
      <c r="C69" s="30" t="s">
        <v>22</v>
      </c>
      <c r="D69" s="35">
        <v>23</v>
      </c>
      <c r="E69" s="30" t="s">
        <v>256</v>
      </c>
      <c r="F69" s="49" t="s">
        <v>257</v>
      </c>
      <c r="G69" s="50" t="s">
        <v>258</v>
      </c>
      <c r="H69" s="25">
        <v>44169</v>
      </c>
      <c r="I69" s="25">
        <v>44899</v>
      </c>
      <c r="J69" s="26" t="s">
        <v>25</v>
      </c>
      <c r="K69" s="27">
        <f>14051.88/1.22</f>
        <v>11517.934426229507</v>
      </c>
      <c r="L69" s="55">
        <f>K69-G69</f>
        <v>1884.8344262295068</v>
      </c>
    </row>
    <row r="70" spans="1:12">
      <c r="A70" s="19" t="s">
        <v>259</v>
      </c>
      <c r="B70" s="20" t="s">
        <v>260</v>
      </c>
      <c r="C70" s="30" t="s">
        <v>22</v>
      </c>
      <c r="D70" s="35">
        <v>23</v>
      </c>
      <c r="E70" s="30" t="s">
        <v>261</v>
      </c>
      <c r="F70" s="38" t="s">
        <v>262</v>
      </c>
      <c r="G70" s="42">
        <v>340</v>
      </c>
      <c r="H70" s="25">
        <v>44634</v>
      </c>
      <c r="I70" s="25">
        <v>44926</v>
      </c>
      <c r="J70" s="30" t="s">
        <v>17</v>
      </c>
      <c r="K70" s="27">
        <v>340</v>
      </c>
      <c r="L70" s="55">
        <f>K70-G70</f>
        <v>0</v>
      </c>
    </row>
    <row r="71" spans="1:12">
      <c r="A71" s="19" t="s">
        <v>265</v>
      </c>
      <c r="B71" s="20" t="s">
        <v>266</v>
      </c>
      <c r="C71" s="30" t="s">
        <v>22</v>
      </c>
      <c r="D71" s="35">
        <v>23</v>
      </c>
      <c r="E71" s="39" t="s">
        <v>267</v>
      </c>
      <c r="F71" s="38" t="s">
        <v>268</v>
      </c>
      <c r="G71" s="42">
        <v>13000</v>
      </c>
      <c r="H71" s="25">
        <v>44562</v>
      </c>
      <c r="I71" s="25">
        <v>44926</v>
      </c>
      <c r="J71" s="26" t="s">
        <v>17</v>
      </c>
      <c r="K71" s="27">
        <v>12584</v>
      </c>
      <c r="L71" s="55">
        <f>K71-G71</f>
        <v>-416</v>
      </c>
    </row>
    <row r="72" spans="1:12">
      <c r="A72" s="19" t="s">
        <v>269</v>
      </c>
      <c r="B72" s="20" t="s">
        <v>270</v>
      </c>
      <c r="C72" s="30" t="s">
        <v>22</v>
      </c>
      <c r="D72" s="35">
        <v>23</v>
      </c>
      <c r="E72" s="30" t="s">
        <v>271</v>
      </c>
      <c r="F72" s="38" t="s">
        <v>272</v>
      </c>
      <c r="G72" s="42">
        <v>120</v>
      </c>
      <c r="H72" s="25">
        <v>44562</v>
      </c>
      <c r="I72" s="25">
        <v>44926</v>
      </c>
      <c r="J72" s="30" t="s">
        <v>17</v>
      </c>
      <c r="K72" s="27">
        <v>120</v>
      </c>
      <c r="L72" s="55">
        <f>K72-G72</f>
        <v>0</v>
      </c>
    </row>
    <row r="73" spans="1:12">
      <c r="A73" s="19" t="s">
        <v>273</v>
      </c>
      <c r="B73" s="45" t="s">
        <v>274</v>
      </c>
      <c r="C73" s="30" t="s">
        <v>22</v>
      </c>
      <c r="D73" s="35">
        <v>23</v>
      </c>
      <c r="E73" s="19" t="s">
        <v>275</v>
      </c>
      <c r="F73" s="23" t="s">
        <v>276</v>
      </c>
      <c r="G73" s="47" t="s">
        <v>277</v>
      </c>
      <c r="H73" s="25">
        <v>44133</v>
      </c>
      <c r="I73" s="25">
        <v>44926</v>
      </c>
      <c r="J73" s="26" t="s">
        <v>17</v>
      </c>
      <c r="K73" s="27">
        <f>955.62*2</f>
        <v>1911.24</v>
      </c>
      <c r="L73" s="55">
        <f>K73-G73</f>
        <v>-88.759999999999991</v>
      </c>
    </row>
    <row r="74" spans="1:12">
      <c r="A74" s="19" t="s">
        <v>278</v>
      </c>
      <c r="B74" s="20" t="s">
        <v>279</v>
      </c>
      <c r="C74" s="30" t="s">
        <v>22</v>
      </c>
      <c r="D74" s="31" t="s">
        <v>51</v>
      </c>
      <c r="E74" s="39" t="s">
        <v>280</v>
      </c>
      <c r="F74" s="38" t="s">
        <v>281</v>
      </c>
      <c r="G74" s="42">
        <v>16000</v>
      </c>
      <c r="H74" s="25">
        <v>43831</v>
      </c>
      <c r="I74" s="25">
        <v>44926</v>
      </c>
      <c r="J74" s="39" t="s">
        <v>17</v>
      </c>
      <c r="K74" s="27">
        <f>20158.92/1.22</f>
        <v>16523.704918032785</v>
      </c>
      <c r="L74" s="55">
        <f t="shared" ref="L74:L89" si="3">K74-G74</f>
        <v>523.70491803278492</v>
      </c>
    </row>
    <row r="75" spans="1:12">
      <c r="A75" s="19" t="s">
        <v>282</v>
      </c>
      <c r="B75" s="20" t="s">
        <v>283</v>
      </c>
      <c r="C75" s="30" t="s">
        <v>22</v>
      </c>
      <c r="D75" s="35">
        <v>23</v>
      </c>
      <c r="E75" s="39" t="s">
        <v>284</v>
      </c>
      <c r="F75" s="38" t="s">
        <v>285</v>
      </c>
      <c r="G75" s="42">
        <v>6000</v>
      </c>
      <c r="H75" s="25">
        <v>44648</v>
      </c>
      <c r="I75" s="25">
        <v>44926</v>
      </c>
      <c r="J75" s="26" t="s">
        <v>32</v>
      </c>
      <c r="K75" s="27">
        <v>4907</v>
      </c>
      <c r="L75" s="55">
        <f t="shared" si="3"/>
        <v>-1093</v>
      </c>
    </row>
    <row r="76" spans="1:12">
      <c r="A76" s="19" t="s">
        <v>286</v>
      </c>
      <c r="B76" s="20" t="s">
        <v>287</v>
      </c>
      <c r="C76" s="30" t="s">
        <v>22</v>
      </c>
      <c r="D76" s="35">
        <v>23</v>
      </c>
      <c r="E76" s="39" t="s">
        <v>166</v>
      </c>
      <c r="F76" s="38" t="s">
        <v>167</v>
      </c>
      <c r="G76" s="42">
        <v>150</v>
      </c>
      <c r="H76" s="25">
        <v>44826</v>
      </c>
      <c r="I76" s="25">
        <v>44926</v>
      </c>
      <c r="J76" s="26" t="s">
        <v>17</v>
      </c>
      <c r="K76" s="27">
        <v>150</v>
      </c>
      <c r="L76" s="55">
        <f t="shared" si="3"/>
        <v>0</v>
      </c>
    </row>
    <row r="77" spans="1:12">
      <c r="A77" s="19" t="s">
        <v>288</v>
      </c>
      <c r="B77" s="20" t="s">
        <v>289</v>
      </c>
      <c r="C77" s="30" t="s">
        <v>22</v>
      </c>
      <c r="D77" s="35">
        <v>23</v>
      </c>
      <c r="E77" s="39" t="s">
        <v>110</v>
      </c>
      <c r="F77" s="38" t="s">
        <v>111</v>
      </c>
      <c r="G77" s="42">
        <v>7500</v>
      </c>
      <c r="H77" s="25">
        <v>44580</v>
      </c>
      <c r="I77" s="25">
        <v>44651</v>
      </c>
      <c r="J77" s="26" t="s">
        <v>32</v>
      </c>
      <c r="K77" s="27">
        <v>5757</v>
      </c>
      <c r="L77" s="55">
        <f t="shared" si="3"/>
        <v>-1743</v>
      </c>
    </row>
    <row r="78" spans="1:12">
      <c r="A78" s="19" t="s">
        <v>290</v>
      </c>
      <c r="B78" s="20" t="s">
        <v>291</v>
      </c>
      <c r="C78" s="30" t="s">
        <v>22</v>
      </c>
      <c r="D78" s="35">
        <v>23</v>
      </c>
      <c r="E78" s="39" t="s">
        <v>292</v>
      </c>
      <c r="F78" s="38" t="s">
        <v>293</v>
      </c>
      <c r="G78" s="42">
        <v>150</v>
      </c>
      <c r="H78" s="25">
        <v>44746</v>
      </c>
      <c r="I78" s="25">
        <v>44926</v>
      </c>
      <c r="J78" s="30" t="s">
        <v>17</v>
      </c>
      <c r="K78" s="27">
        <v>150</v>
      </c>
      <c r="L78" s="55">
        <f t="shared" si="3"/>
        <v>0</v>
      </c>
    </row>
    <row r="79" spans="1:12">
      <c r="A79" s="19" t="s">
        <v>294</v>
      </c>
      <c r="B79" s="20" t="s">
        <v>295</v>
      </c>
      <c r="C79" s="30" t="s">
        <v>22</v>
      </c>
      <c r="D79" s="35">
        <v>23</v>
      </c>
      <c r="E79" s="39" t="s">
        <v>296</v>
      </c>
      <c r="F79" s="38" t="s">
        <v>297</v>
      </c>
      <c r="G79" s="42">
        <v>120</v>
      </c>
      <c r="H79" s="25">
        <v>44718</v>
      </c>
      <c r="I79" s="25">
        <v>44926</v>
      </c>
      <c r="J79" s="26" t="s">
        <v>32</v>
      </c>
      <c r="K79" s="27">
        <v>120</v>
      </c>
      <c r="L79" s="55">
        <f t="shared" si="3"/>
        <v>0</v>
      </c>
    </row>
    <row r="80" spans="1:12">
      <c r="A80" s="19" t="s">
        <v>298</v>
      </c>
      <c r="B80" s="45" t="s">
        <v>299</v>
      </c>
      <c r="C80" s="30" t="s">
        <v>22</v>
      </c>
      <c r="D80" s="35">
        <v>23</v>
      </c>
      <c r="E80" s="19" t="s">
        <v>300</v>
      </c>
      <c r="F80" s="23" t="s">
        <v>301</v>
      </c>
      <c r="G80" s="47" t="s">
        <v>302</v>
      </c>
      <c r="H80" s="25">
        <v>43987</v>
      </c>
      <c r="I80" s="25">
        <v>44717</v>
      </c>
      <c r="J80" s="26" t="s">
        <v>25</v>
      </c>
      <c r="K80" s="27">
        <f>12974.09/1.22</f>
        <v>10634.5</v>
      </c>
      <c r="L80" s="55">
        <f t="shared" si="3"/>
        <v>-4403.1200000000008</v>
      </c>
    </row>
    <row r="81" spans="1:12">
      <c r="A81" s="19" t="s">
        <v>303</v>
      </c>
      <c r="B81" s="20" t="s">
        <v>304</v>
      </c>
      <c r="C81" s="30" t="s">
        <v>22</v>
      </c>
      <c r="D81" s="35">
        <v>23</v>
      </c>
      <c r="E81" s="39" t="s">
        <v>305</v>
      </c>
      <c r="F81" s="38" t="s">
        <v>306</v>
      </c>
      <c r="G81" s="42">
        <v>5000</v>
      </c>
      <c r="H81" s="25">
        <v>44722</v>
      </c>
      <c r="I81" s="25">
        <v>44926</v>
      </c>
      <c r="J81" s="26" t="s">
        <v>32</v>
      </c>
      <c r="K81" s="27">
        <v>1905.3</v>
      </c>
      <c r="L81" s="55">
        <f t="shared" si="3"/>
        <v>-3094.7</v>
      </c>
    </row>
    <row r="82" spans="1:12">
      <c r="A82" s="19" t="s">
        <v>307</v>
      </c>
      <c r="B82" s="20" t="s">
        <v>308</v>
      </c>
      <c r="C82" s="30" t="s">
        <v>22</v>
      </c>
      <c r="D82" s="35">
        <v>23</v>
      </c>
      <c r="E82" s="39" t="s">
        <v>224</v>
      </c>
      <c r="F82" s="38" t="s">
        <v>225</v>
      </c>
      <c r="G82" s="42">
        <v>11190</v>
      </c>
      <c r="H82" s="25">
        <v>44573</v>
      </c>
      <c r="I82" s="25">
        <v>44926</v>
      </c>
      <c r="J82" s="26" t="s">
        <v>17</v>
      </c>
      <c r="K82" s="27">
        <v>11090</v>
      </c>
      <c r="L82" s="55">
        <f t="shared" si="3"/>
        <v>-100</v>
      </c>
    </row>
    <row r="83" spans="1:12">
      <c r="A83" s="19" t="s">
        <v>309</v>
      </c>
      <c r="B83" s="20" t="s">
        <v>310</v>
      </c>
      <c r="C83" s="30" t="s">
        <v>22</v>
      </c>
      <c r="D83" s="35">
        <v>23</v>
      </c>
      <c r="E83" s="39" t="s">
        <v>311</v>
      </c>
      <c r="F83" s="38" t="s">
        <v>312</v>
      </c>
      <c r="G83" s="42">
        <v>700</v>
      </c>
      <c r="H83" s="25">
        <v>44859</v>
      </c>
      <c r="I83" s="25">
        <v>44926</v>
      </c>
      <c r="J83" s="30" t="s">
        <v>25</v>
      </c>
      <c r="K83" s="27">
        <v>594</v>
      </c>
      <c r="L83" s="55">
        <f t="shared" si="3"/>
        <v>-106</v>
      </c>
    </row>
    <row r="84" spans="1:12">
      <c r="A84" s="19" t="s">
        <v>313</v>
      </c>
      <c r="B84" s="20" t="s">
        <v>314</v>
      </c>
      <c r="C84" s="30" t="s">
        <v>22</v>
      </c>
      <c r="D84" s="35">
        <v>23</v>
      </c>
      <c r="E84" s="39" t="s">
        <v>315</v>
      </c>
      <c r="F84" s="38" t="s">
        <v>316</v>
      </c>
      <c r="G84" s="42">
        <v>2500</v>
      </c>
      <c r="H84" s="25">
        <v>44562</v>
      </c>
      <c r="I84" s="25">
        <v>44926</v>
      </c>
      <c r="J84" s="26" t="s">
        <v>17</v>
      </c>
      <c r="K84" s="27">
        <v>1280</v>
      </c>
      <c r="L84" s="55">
        <f t="shared" si="3"/>
        <v>-1220</v>
      </c>
    </row>
    <row r="85" spans="1:12">
      <c r="A85" s="19" t="s">
        <v>317</v>
      </c>
      <c r="B85" s="20" t="s">
        <v>318</v>
      </c>
      <c r="C85" s="30" t="s">
        <v>22</v>
      </c>
      <c r="D85" s="35">
        <v>23</v>
      </c>
      <c r="E85" s="39" t="s">
        <v>319</v>
      </c>
      <c r="F85" s="38" t="s">
        <v>320</v>
      </c>
      <c r="G85" s="42">
        <v>1000</v>
      </c>
      <c r="H85" s="25">
        <v>44574</v>
      </c>
      <c r="I85" s="25">
        <v>44620</v>
      </c>
      <c r="J85" s="26" t="s">
        <v>32</v>
      </c>
      <c r="K85" s="27">
        <v>758.15</v>
      </c>
      <c r="L85" s="55">
        <f t="shared" si="3"/>
        <v>-241.85000000000002</v>
      </c>
    </row>
    <row r="86" spans="1:12">
      <c r="A86" s="19" t="s">
        <v>321</v>
      </c>
      <c r="B86" s="51" t="s">
        <v>322</v>
      </c>
      <c r="C86" s="30" t="s">
        <v>22</v>
      </c>
      <c r="D86" s="35">
        <v>23</v>
      </c>
      <c r="E86" s="39" t="s">
        <v>49</v>
      </c>
      <c r="F86" s="38" t="s">
        <v>50</v>
      </c>
      <c r="G86" s="42">
        <v>39990</v>
      </c>
      <c r="H86" s="25">
        <v>44562</v>
      </c>
      <c r="I86" s="25">
        <v>44926</v>
      </c>
      <c r="J86" s="21" t="s">
        <v>25</v>
      </c>
      <c r="K86" s="27">
        <v>37282.43</v>
      </c>
      <c r="L86" s="55">
        <f t="shared" si="3"/>
        <v>-2707.5699999999997</v>
      </c>
    </row>
    <row r="87" spans="1:12">
      <c r="A87" s="19" t="s">
        <v>323</v>
      </c>
      <c r="B87" s="20" t="s">
        <v>324</v>
      </c>
      <c r="C87" s="30" t="s">
        <v>22</v>
      </c>
      <c r="D87" s="35">
        <v>23</v>
      </c>
      <c r="E87" s="39" t="s">
        <v>234</v>
      </c>
      <c r="F87" s="38" t="s">
        <v>235</v>
      </c>
      <c r="G87" s="42">
        <v>12000</v>
      </c>
      <c r="H87" s="25">
        <v>44580</v>
      </c>
      <c r="I87" s="25">
        <v>44926</v>
      </c>
      <c r="J87" s="26" t="s">
        <v>17</v>
      </c>
      <c r="K87" s="27">
        <v>7065</v>
      </c>
      <c r="L87" s="55">
        <f t="shared" si="3"/>
        <v>-4935</v>
      </c>
    </row>
    <row r="88" spans="1:12">
      <c r="A88" s="19" t="s">
        <v>325</v>
      </c>
      <c r="B88" s="20" t="s">
        <v>326</v>
      </c>
      <c r="C88" s="30" t="s">
        <v>22</v>
      </c>
      <c r="D88" s="35">
        <v>23</v>
      </c>
      <c r="E88" s="39" t="s">
        <v>327</v>
      </c>
      <c r="F88" s="38" t="s">
        <v>328</v>
      </c>
      <c r="G88" s="42">
        <v>890</v>
      </c>
      <c r="H88" s="25">
        <v>44735</v>
      </c>
      <c r="I88" s="25">
        <v>44926</v>
      </c>
      <c r="J88" s="30" t="s">
        <v>25</v>
      </c>
      <c r="K88" s="27">
        <v>729.51</v>
      </c>
      <c r="L88" s="55">
        <f t="shared" si="3"/>
        <v>-160.49</v>
      </c>
    </row>
    <row r="89" spans="1:12">
      <c r="A89" s="19" t="s">
        <v>329</v>
      </c>
      <c r="B89" s="20" t="s">
        <v>330</v>
      </c>
      <c r="C89" s="30" t="s">
        <v>22</v>
      </c>
      <c r="D89" s="35">
        <v>23</v>
      </c>
      <c r="E89" s="39" t="s">
        <v>331</v>
      </c>
      <c r="F89" s="38" t="s">
        <v>332</v>
      </c>
      <c r="G89" s="42">
        <v>400</v>
      </c>
      <c r="H89" s="25">
        <v>44547</v>
      </c>
      <c r="I89" s="25">
        <v>44606</v>
      </c>
      <c r="J89" s="26" t="s">
        <v>17</v>
      </c>
      <c r="K89" s="27">
        <v>362</v>
      </c>
      <c r="L89" s="55">
        <f t="shared" si="3"/>
        <v>-38</v>
      </c>
    </row>
    <row r="90" spans="1:12">
      <c r="A90" s="19" t="s">
        <v>333</v>
      </c>
      <c r="B90" s="20" t="s">
        <v>334</v>
      </c>
      <c r="C90" s="30" t="s">
        <v>22</v>
      </c>
      <c r="D90" s="35">
        <v>23</v>
      </c>
      <c r="E90" s="39" t="s">
        <v>335</v>
      </c>
      <c r="F90" s="38" t="s">
        <v>336</v>
      </c>
      <c r="G90" s="42">
        <v>1577</v>
      </c>
      <c r="H90" s="25">
        <v>44562</v>
      </c>
      <c r="I90" s="25">
        <v>44926</v>
      </c>
      <c r="J90" s="26" t="s">
        <v>17</v>
      </c>
      <c r="K90" s="27">
        <v>1577</v>
      </c>
      <c r="L90" s="55">
        <f>K90-G90</f>
        <v>0</v>
      </c>
    </row>
    <row r="91" spans="1:12">
      <c r="A91" s="19" t="s">
        <v>337</v>
      </c>
      <c r="B91" s="20" t="s">
        <v>338</v>
      </c>
      <c r="C91" s="30" t="s">
        <v>22</v>
      </c>
      <c r="D91" s="35">
        <v>23</v>
      </c>
      <c r="E91" s="39" t="s">
        <v>339</v>
      </c>
      <c r="F91" s="38" t="s">
        <v>340</v>
      </c>
      <c r="G91" s="42">
        <v>6100</v>
      </c>
      <c r="H91" s="25">
        <v>44713</v>
      </c>
      <c r="I91" s="25">
        <v>44926</v>
      </c>
      <c r="J91" s="30" t="s">
        <v>25</v>
      </c>
      <c r="K91" s="27">
        <v>3959</v>
      </c>
      <c r="L91" s="55">
        <f>K91-G91</f>
        <v>-2141</v>
      </c>
    </row>
    <row r="92" spans="1:12">
      <c r="A92" s="19" t="s">
        <v>341</v>
      </c>
      <c r="B92" s="20" t="s">
        <v>342</v>
      </c>
      <c r="C92" s="30" t="s">
        <v>22</v>
      </c>
      <c r="D92" s="35">
        <v>23</v>
      </c>
      <c r="E92" s="30" t="s">
        <v>343</v>
      </c>
      <c r="F92" s="38" t="s">
        <v>344</v>
      </c>
      <c r="G92" s="42">
        <v>3960</v>
      </c>
      <c r="H92" s="25">
        <v>44629</v>
      </c>
      <c r="I92" s="25">
        <v>44926</v>
      </c>
      <c r="J92" s="30" t="s">
        <v>25</v>
      </c>
      <c r="K92" s="27">
        <v>3960</v>
      </c>
      <c r="L92" s="55">
        <f>K92-G92</f>
        <v>0</v>
      </c>
    </row>
    <row r="93" spans="1:12">
      <c r="A93" s="19" t="s">
        <v>345</v>
      </c>
      <c r="B93" s="20" t="s">
        <v>346</v>
      </c>
      <c r="C93" s="30" t="s">
        <v>22</v>
      </c>
      <c r="D93" s="35">
        <v>23</v>
      </c>
      <c r="E93" s="39" t="s">
        <v>347</v>
      </c>
      <c r="F93" s="38" t="s">
        <v>348</v>
      </c>
      <c r="G93" s="24">
        <v>500</v>
      </c>
      <c r="H93" s="25">
        <v>44889</v>
      </c>
      <c r="I93" s="25">
        <v>44926</v>
      </c>
      <c r="J93" s="26" t="s">
        <v>32</v>
      </c>
      <c r="K93" s="27">
        <v>460.02</v>
      </c>
      <c r="L93" s="55">
        <f>K93-G93</f>
        <v>-39.980000000000018</v>
      </c>
    </row>
    <row r="94" spans="1:12">
      <c r="A94" s="19" t="s">
        <v>349</v>
      </c>
      <c r="B94" s="20" t="s">
        <v>350</v>
      </c>
      <c r="C94" s="30" t="s">
        <v>22</v>
      </c>
      <c r="D94" s="35">
        <v>23</v>
      </c>
      <c r="E94" s="39" t="s">
        <v>351</v>
      </c>
      <c r="F94" s="38" t="s">
        <v>352</v>
      </c>
      <c r="G94" s="42">
        <v>4000</v>
      </c>
      <c r="H94" s="25">
        <v>44445</v>
      </c>
      <c r="I94" s="25">
        <v>44692</v>
      </c>
      <c r="J94" s="26" t="s">
        <v>17</v>
      </c>
      <c r="K94" s="27">
        <v>2756</v>
      </c>
      <c r="L94" s="55">
        <f>K94-G94</f>
        <v>-1244</v>
      </c>
    </row>
    <row r="95" spans="1:12" s="2" customFormat="1">
      <c r="A95" s="19" t="s">
        <v>355</v>
      </c>
      <c r="B95" s="20" t="s">
        <v>356</v>
      </c>
      <c r="C95" s="30" t="s">
        <v>22</v>
      </c>
      <c r="D95" s="35">
        <v>23</v>
      </c>
      <c r="E95" s="39" t="s">
        <v>357</v>
      </c>
      <c r="F95" s="38" t="s">
        <v>358</v>
      </c>
      <c r="G95" s="42">
        <v>12000</v>
      </c>
      <c r="H95" s="25">
        <v>44562</v>
      </c>
      <c r="I95" s="25">
        <v>44926</v>
      </c>
      <c r="J95" s="21" t="s">
        <v>25</v>
      </c>
      <c r="K95" s="27">
        <v>9003.73</v>
      </c>
      <c r="L95" s="55">
        <f>K95-G95</f>
        <v>-2996.2700000000004</v>
      </c>
    </row>
    <row r="96" spans="1:12" s="2" customFormat="1">
      <c r="A96" s="19" t="s">
        <v>359</v>
      </c>
      <c r="B96" s="20" t="s">
        <v>360</v>
      </c>
      <c r="C96" s="30" t="s">
        <v>22</v>
      </c>
      <c r="D96" s="35">
        <v>23</v>
      </c>
      <c r="E96" s="39" t="s">
        <v>361</v>
      </c>
      <c r="F96" s="38" t="s">
        <v>362</v>
      </c>
      <c r="G96" s="42">
        <v>7500</v>
      </c>
      <c r="H96" s="25">
        <v>44578</v>
      </c>
      <c r="I96" s="25">
        <v>44926</v>
      </c>
      <c r="J96" s="21" t="s">
        <v>25</v>
      </c>
      <c r="K96" s="27">
        <v>7279.95</v>
      </c>
      <c r="L96" s="55">
        <f>K96-G96</f>
        <v>-220.05000000000018</v>
      </c>
    </row>
    <row r="97" spans="1:12">
      <c r="A97" s="19" t="s">
        <v>363</v>
      </c>
      <c r="B97" s="20" t="s">
        <v>364</v>
      </c>
      <c r="C97" s="30" t="s">
        <v>22</v>
      </c>
      <c r="D97" s="35">
        <v>23</v>
      </c>
      <c r="E97" s="39" t="s">
        <v>92</v>
      </c>
      <c r="F97" s="38" t="s">
        <v>93</v>
      </c>
      <c r="G97" s="42">
        <v>3000</v>
      </c>
      <c r="H97" s="25">
        <v>44721</v>
      </c>
      <c r="I97" s="25">
        <v>44926</v>
      </c>
      <c r="J97" s="26" t="s">
        <v>32</v>
      </c>
      <c r="K97" s="27">
        <v>2331</v>
      </c>
      <c r="L97" s="55">
        <f>K97-G97</f>
        <v>-669</v>
      </c>
    </row>
    <row r="98" spans="1:12" s="2" customFormat="1">
      <c r="A98" s="19" t="s">
        <v>365</v>
      </c>
      <c r="B98" s="20" t="s">
        <v>366</v>
      </c>
      <c r="C98" s="30" t="s">
        <v>22</v>
      </c>
      <c r="D98" s="35">
        <v>23</v>
      </c>
      <c r="E98" s="39" t="s">
        <v>367</v>
      </c>
      <c r="F98" s="38" t="s">
        <v>368</v>
      </c>
      <c r="G98" s="42">
        <v>1500</v>
      </c>
      <c r="H98" s="25">
        <v>44722</v>
      </c>
      <c r="I98" s="25">
        <v>44926</v>
      </c>
      <c r="J98" s="26" t="s">
        <v>32</v>
      </c>
      <c r="K98" s="27">
        <v>1093.93</v>
      </c>
      <c r="L98" s="55">
        <f>K98-G98</f>
        <v>-406.06999999999994</v>
      </c>
    </row>
    <row r="99" spans="1:12">
      <c r="A99" s="19" t="s">
        <v>369</v>
      </c>
      <c r="B99" s="20" t="s">
        <v>370</v>
      </c>
      <c r="C99" s="30" t="s">
        <v>22</v>
      </c>
      <c r="D99" s="35">
        <v>23</v>
      </c>
      <c r="E99" s="39" t="s">
        <v>371</v>
      </c>
      <c r="F99" s="38" t="s">
        <v>372</v>
      </c>
      <c r="G99" s="42">
        <v>3000</v>
      </c>
      <c r="H99" s="25">
        <v>44631</v>
      </c>
      <c r="I99" s="25">
        <v>44926</v>
      </c>
      <c r="J99" s="30" t="s">
        <v>25</v>
      </c>
      <c r="K99" s="27">
        <v>2160</v>
      </c>
      <c r="L99" s="55">
        <f>K99-G99</f>
        <v>-840</v>
      </c>
    </row>
    <row r="100" spans="1:12">
      <c r="A100" s="19" t="s">
        <v>373</v>
      </c>
      <c r="B100" s="20" t="s">
        <v>374</v>
      </c>
      <c r="C100" s="30" t="s">
        <v>22</v>
      </c>
      <c r="D100" s="35">
        <v>23</v>
      </c>
      <c r="E100" s="39" t="s">
        <v>375</v>
      </c>
      <c r="F100" s="38" t="s">
        <v>376</v>
      </c>
      <c r="G100" s="42">
        <v>2000</v>
      </c>
      <c r="H100" s="25">
        <v>44637</v>
      </c>
      <c r="I100" s="25">
        <v>44926</v>
      </c>
      <c r="J100" s="26" t="s">
        <v>17</v>
      </c>
      <c r="K100" s="27">
        <v>890</v>
      </c>
      <c r="L100" s="55">
        <f>K100-G100</f>
        <v>-1110</v>
      </c>
    </row>
    <row r="101" spans="1:12">
      <c r="A101" s="19" t="s">
        <v>377</v>
      </c>
      <c r="B101" s="45" t="s">
        <v>378</v>
      </c>
      <c r="C101" s="30" t="s">
        <v>22</v>
      </c>
      <c r="D101" s="35">
        <v>23</v>
      </c>
      <c r="E101" s="19" t="s">
        <v>379</v>
      </c>
      <c r="F101" s="23" t="s">
        <v>380</v>
      </c>
      <c r="G101" s="47" t="s">
        <v>381</v>
      </c>
      <c r="H101" s="25">
        <v>44197</v>
      </c>
      <c r="I101" s="25">
        <v>44926</v>
      </c>
      <c r="J101" s="26" t="s">
        <v>17</v>
      </c>
      <c r="K101" s="27">
        <f>20605.8/1.22</f>
        <v>16890</v>
      </c>
      <c r="L101" s="55">
        <f>K101-G101</f>
        <v>890</v>
      </c>
    </row>
    <row r="102" spans="1:12">
      <c r="A102" s="19" t="s">
        <v>382</v>
      </c>
      <c r="B102" s="20" t="s">
        <v>383</v>
      </c>
      <c r="C102" s="30" t="s">
        <v>22</v>
      </c>
      <c r="D102" s="35">
        <v>23</v>
      </c>
      <c r="E102" s="46" t="s">
        <v>68</v>
      </c>
      <c r="F102" s="38" t="s">
        <v>69</v>
      </c>
      <c r="G102" s="42">
        <v>30238.400000000001</v>
      </c>
      <c r="H102" s="25">
        <v>44562</v>
      </c>
      <c r="I102" s="25">
        <v>44592</v>
      </c>
      <c r="J102" s="30" t="s">
        <v>17</v>
      </c>
      <c r="K102" s="27">
        <v>30238.400000000001</v>
      </c>
      <c r="L102" s="55">
        <f>K102-G102</f>
        <v>0</v>
      </c>
    </row>
    <row r="103" spans="1:12">
      <c r="A103" s="19" t="s">
        <v>384</v>
      </c>
      <c r="B103" s="20" t="s">
        <v>385</v>
      </c>
      <c r="C103" s="30" t="s">
        <v>22</v>
      </c>
      <c r="D103" s="35">
        <v>23</v>
      </c>
      <c r="E103" s="39" t="s">
        <v>386</v>
      </c>
      <c r="F103" s="38" t="s">
        <v>387</v>
      </c>
      <c r="G103" s="42">
        <v>2000</v>
      </c>
      <c r="H103" s="25">
        <v>44665</v>
      </c>
      <c r="I103" s="25">
        <v>44926</v>
      </c>
      <c r="J103" s="30" t="s">
        <v>25</v>
      </c>
      <c r="K103" s="27">
        <v>782.5</v>
      </c>
      <c r="L103" s="55">
        <f>K103-G103</f>
        <v>-1217.5</v>
      </c>
    </row>
    <row r="104" spans="1:12">
      <c r="A104" s="19" t="s">
        <v>388</v>
      </c>
      <c r="B104" s="20" t="s">
        <v>389</v>
      </c>
      <c r="C104" s="30" t="s">
        <v>22</v>
      </c>
      <c r="D104" s="35">
        <v>23</v>
      </c>
      <c r="E104" s="39" t="s">
        <v>390</v>
      </c>
      <c r="F104" s="38" t="s">
        <v>391</v>
      </c>
      <c r="G104" s="42">
        <v>1500</v>
      </c>
      <c r="H104" s="25">
        <v>44630</v>
      </c>
      <c r="I104" s="25">
        <v>44926</v>
      </c>
      <c r="J104" s="26" t="s">
        <v>17</v>
      </c>
      <c r="K104" s="27">
        <v>858</v>
      </c>
      <c r="L104" s="55">
        <f>K104-G104</f>
        <v>-642</v>
      </c>
    </row>
    <row r="105" spans="1:12">
      <c r="A105" s="19" t="s">
        <v>392</v>
      </c>
      <c r="B105" s="20" t="s">
        <v>393</v>
      </c>
      <c r="C105" s="30" t="s">
        <v>22</v>
      </c>
      <c r="D105" s="35">
        <v>23</v>
      </c>
      <c r="E105" s="39" t="s">
        <v>394</v>
      </c>
      <c r="F105" s="38" t="s">
        <v>395</v>
      </c>
      <c r="G105" s="42">
        <v>5000</v>
      </c>
      <c r="H105" s="25">
        <v>44634</v>
      </c>
      <c r="I105" s="25">
        <v>44926</v>
      </c>
      <c r="J105" s="26" t="s">
        <v>17</v>
      </c>
      <c r="K105" s="27">
        <v>4123</v>
      </c>
      <c r="L105" s="55">
        <f>K105-G105</f>
        <v>-877</v>
      </c>
    </row>
    <row r="106" spans="1:12">
      <c r="A106" s="19" t="s">
        <v>396</v>
      </c>
      <c r="B106" s="20" t="s">
        <v>397</v>
      </c>
      <c r="C106" s="30" t="s">
        <v>22</v>
      </c>
      <c r="D106" s="35">
        <v>23</v>
      </c>
      <c r="E106" s="39" t="s">
        <v>398</v>
      </c>
      <c r="F106" s="38" t="s">
        <v>399</v>
      </c>
      <c r="G106" s="42">
        <v>3150</v>
      </c>
      <c r="H106" s="25">
        <v>44628</v>
      </c>
      <c r="I106" s="25">
        <v>44926</v>
      </c>
      <c r="J106" s="30" t="s">
        <v>25</v>
      </c>
      <c r="K106" s="27">
        <v>3149.2</v>
      </c>
      <c r="L106" s="55">
        <f>K106-G106</f>
        <v>-0.8000000000001819</v>
      </c>
    </row>
    <row r="107" spans="1:12">
      <c r="A107" s="19" t="s">
        <v>400</v>
      </c>
      <c r="B107" s="20" t="s">
        <v>401</v>
      </c>
      <c r="C107" s="30" t="s">
        <v>22</v>
      </c>
      <c r="D107" s="35">
        <v>23</v>
      </c>
      <c r="E107" s="46" t="s">
        <v>26</v>
      </c>
      <c r="F107" s="38" t="s">
        <v>27</v>
      </c>
      <c r="G107" s="42">
        <v>39900</v>
      </c>
      <c r="H107" s="25">
        <v>44805</v>
      </c>
      <c r="I107" s="25">
        <v>44865</v>
      </c>
      <c r="J107" s="30" t="s">
        <v>25</v>
      </c>
      <c r="K107" s="27">
        <v>11420.27</v>
      </c>
      <c r="L107" s="55">
        <f>K107-G107</f>
        <v>-28479.73</v>
      </c>
    </row>
    <row r="108" spans="1:12">
      <c r="A108" s="19" t="s">
        <v>402</v>
      </c>
      <c r="B108" s="20" t="s">
        <v>403</v>
      </c>
      <c r="C108" s="30" t="s">
        <v>22</v>
      </c>
      <c r="D108" s="35">
        <v>23</v>
      </c>
      <c r="E108" s="39" t="s">
        <v>404</v>
      </c>
      <c r="F108" s="38" t="s">
        <v>405</v>
      </c>
      <c r="G108" s="42">
        <v>2500</v>
      </c>
      <c r="H108" s="25">
        <v>44722</v>
      </c>
      <c r="I108" s="25">
        <v>44926</v>
      </c>
      <c r="J108" s="26" t="s">
        <v>32</v>
      </c>
      <c r="K108" s="27">
        <v>564</v>
      </c>
      <c r="L108" s="55">
        <f>K108-G108</f>
        <v>-1936</v>
      </c>
    </row>
    <row r="109" spans="1:12">
      <c r="A109" s="19" t="s">
        <v>406</v>
      </c>
      <c r="B109" s="20" t="s">
        <v>407</v>
      </c>
      <c r="C109" s="30" t="s">
        <v>22</v>
      </c>
      <c r="D109" s="31" t="s">
        <v>51</v>
      </c>
      <c r="E109" s="39" t="s">
        <v>408</v>
      </c>
      <c r="F109" s="38" t="s">
        <v>409</v>
      </c>
      <c r="G109" s="42">
        <v>100</v>
      </c>
      <c r="H109" s="25">
        <v>44896</v>
      </c>
      <c r="I109" s="25">
        <v>44926</v>
      </c>
      <c r="J109" s="39" t="s">
        <v>17</v>
      </c>
      <c r="K109" s="27">
        <v>80</v>
      </c>
      <c r="L109" s="55">
        <f>K109-G109</f>
        <v>-20</v>
      </c>
    </row>
    <row r="110" spans="1:12">
      <c r="A110" s="19" t="s">
        <v>410</v>
      </c>
      <c r="B110" s="20" t="s">
        <v>411</v>
      </c>
      <c r="C110" s="30" t="s">
        <v>22</v>
      </c>
      <c r="D110" s="35">
        <v>23</v>
      </c>
      <c r="E110" s="39" t="s">
        <v>412</v>
      </c>
      <c r="F110" s="38" t="s">
        <v>413</v>
      </c>
      <c r="G110" s="42">
        <v>500</v>
      </c>
      <c r="H110" s="25">
        <v>44657</v>
      </c>
      <c r="I110" s="25">
        <v>44926</v>
      </c>
      <c r="J110" s="30" t="s">
        <v>25</v>
      </c>
      <c r="K110" s="27">
        <v>425.9</v>
      </c>
      <c r="L110" s="55">
        <f>K110-G110</f>
        <v>-74.100000000000023</v>
      </c>
    </row>
    <row r="111" spans="1:12">
      <c r="A111" s="19" t="s">
        <v>414</v>
      </c>
      <c r="B111" s="20" t="s">
        <v>415</v>
      </c>
      <c r="C111" s="30" t="s">
        <v>22</v>
      </c>
      <c r="D111" s="35">
        <v>23</v>
      </c>
      <c r="E111" s="39" t="s">
        <v>74</v>
      </c>
      <c r="F111" s="38" t="s">
        <v>75</v>
      </c>
      <c r="G111" s="42">
        <v>210</v>
      </c>
      <c r="H111" s="25">
        <v>44562</v>
      </c>
      <c r="I111" s="25">
        <v>44926</v>
      </c>
      <c r="J111" s="30" t="s">
        <v>17</v>
      </c>
      <c r="K111" s="27">
        <v>210</v>
      </c>
      <c r="L111" s="55">
        <f>K111-G111</f>
        <v>0</v>
      </c>
    </row>
    <row r="112" spans="1:12">
      <c r="A112" s="19" t="s">
        <v>416</v>
      </c>
      <c r="B112" s="20" t="s">
        <v>417</v>
      </c>
      <c r="C112" s="30" t="s">
        <v>22</v>
      </c>
      <c r="D112" s="35">
        <v>23</v>
      </c>
      <c r="E112" s="39" t="s">
        <v>418</v>
      </c>
      <c r="F112" s="38" t="s">
        <v>419</v>
      </c>
      <c r="G112" s="42">
        <v>32629</v>
      </c>
      <c r="H112" s="25">
        <v>43556</v>
      </c>
      <c r="I112" s="25">
        <v>44651</v>
      </c>
      <c r="J112" s="26" t="s">
        <v>17</v>
      </c>
      <c r="K112" s="27">
        <v>18100.75</v>
      </c>
      <c r="L112" s="55">
        <f>K112-G112</f>
        <v>-14528.25</v>
      </c>
    </row>
    <row r="113" spans="1:12">
      <c r="A113" s="19" t="s">
        <v>420</v>
      </c>
      <c r="B113" s="20" t="s">
        <v>421</v>
      </c>
      <c r="C113" s="30" t="s">
        <v>22</v>
      </c>
      <c r="D113" s="35">
        <v>23</v>
      </c>
      <c r="E113" s="39" t="s">
        <v>422</v>
      </c>
      <c r="F113" s="38" t="s">
        <v>423</v>
      </c>
      <c r="G113" s="42">
        <v>500</v>
      </c>
      <c r="H113" s="25">
        <v>44582</v>
      </c>
      <c r="I113" s="25">
        <v>44926</v>
      </c>
      <c r="J113" s="30" t="s">
        <v>25</v>
      </c>
      <c r="K113" s="27">
        <v>360</v>
      </c>
      <c r="L113" s="55">
        <f>K113-G113</f>
        <v>-140</v>
      </c>
    </row>
    <row r="114" spans="1:12">
      <c r="A114" s="19" t="s">
        <v>424</v>
      </c>
      <c r="B114" s="20" t="s">
        <v>425</v>
      </c>
      <c r="C114" s="30" t="s">
        <v>22</v>
      </c>
      <c r="D114" s="35">
        <v>23</v>
      </c>
      <c r="E114" s="39" t="s">
        <v>126</v>
      </c>
      <c r="F114" s="38" t="s">
        <v>127</v>
      </c>
      <c r="G114" s="42">
        <v>14700</v>
      </c>
      <c r="H114" s="25">
        <v>44562</v>
      </c>
      <c r="I114" s="25">
        <v>44926</v>
      </c>
      <c r="J114" s="21" t="s">
        <v>25</v>
      </c>
      <c r="K114" s="27">
        <v>10971.11</v>
      </c>
      <c r="L114" s="55">
        <f t="shared" ref="L114:L121" si="4">K114-G114</f>
        <v>-3728.8899999999994</v>
      </c>
    </row>
    <row r="115" spans="1:12">
      <c r="A115" s="19" t="s">
        <v>426</v>
      </c>
      <c r="B115" s="20" t="s">
        <v>427</v>
      </c>
      <c r="C115" s="30" t="s">
        <v>22</v>
      </c>
      <c r="D115" s="35">
        <v>23</v>
      </c>
      <c r="E115" s="39" t="s">
        <v>92</v>
      </c>
      <c r="F115" s="38" t="s">
        <v>93</v>
      </c>
      <c r="G115" s="42">
        <v>1200</v>
      </c>
      <c r="H115" s="25">
        <v>44617</v>
      </c>
      <c r="I115" s="25">
        <v>44926</v>
      </c>
      <c r="J115" s="26" t="s">
        <v>17</v>
      </c>
      <c r="K115" s="27">
        <v>987</v>
      </c>
      <c r="L115" s="55">
        <f t="shared" si="4"/>
        <v>-213</v>
      </c>
    </row>
    <row r="116" spans="1:12">
      <c r="A116" s="19" t="s">
        <v>428</v>
      </c>
      <c r="B116" s="20" t="s">
        <v>429</v>
      </c>
      <c r="C116" s="30" t="s">
        <v>22</v>
      </c>
      <c r="D116" s="35">
        <v>23</v>
      </c>
      <c r="E116" s="39" t="s">
        <v>430</v>
      </c>
      <c r="F116" s="38" t="s">
        <v>431</v>
      </c>
      <c r="G116" s="42">
        <v>4000</v>
      </c>
      <c r="H116" s="25">
        <v>44426</v>
      </c>
      <c r="I116" s="25">
        <v>44804</v>
      </c>
      <c r="J116" s="26" t="s">
        <v>17</v>
      </c>
      <c r="K116" s="27">
        <v>2040</v>
      </c>
      <c r="L116" s="55">
        <f t="shared" si="4"/>
        <v>-1960</v>
      </c>
    </row>
    <row r="117" spans="1:12">
      <c r="A117" s="19" t="s">
        <v>432</v>
      </c>
      <c r="B117" s="20" t="s">
        <v>433</v>
      </c>
      <c r="C117" s="30" t="s">
        <v>22</v>
      </c>
      <c r="D117" s="36">
        <v>23</v>
      </c>
      <c r="E117" s="39" t="s">
        <v>434</v>
      </c>
      <c r="F117" s="38" t="s">
        <v>435</v>
      </c>
      <c r="G117" s="42">
        <v>405</v>
      </c>
      <c r="H117" s="25">
        <v>44562</v>
      </c>
      <c r="I117" s="25">
        <v>44926</v>
      </c>
      <c r="J117" s="39" t="s">
        <v>17</v>
      </c>
      <c r="K117" s="27">
        <v>405</v>
      </c>
      <c r="L117" s="55">
        <f t="shared" si="4"/>
        <v>0</v>
      </c>
    </row>
    <row r="118" spans="1:12">
      <c r="A118" s="19" t="s">
        <v>436</v>
      </c>
      <c r="B118" s="20" t="s">
        <v>437</v>
      </c>
      <c r="C118" s="30" t="s">
        <v>22</v>
      </c>
      <c r="D118" s="35">
        <v>23</v>
      </c>
      <c r="E118" s="39" t="s">
        <v>234</v>
      </c>
      <c r="F118" s="38" t="s">
        <v>235</v>
      </c>
      <c r="G118" s="42">
        <v>3000</v>
      </c>
      <c r="H118" s="25">
        <v>44587</v>
      </c>
      <c r="I118" s="25">
        <v>44926</v>
      </c>
      <c r="J118" s="30" t="s">
        <v>25</v>
      </c>
      <c r="K118" s="27">
        <v>800</v>
      </c>
      <c r="L118" s="55">
        <f t="shared" si="4"/>
        <v>-2200</v>
      </c>
    </row>
    <row r="119" spans="1:12">
      <c r="A119" s="19" t="s">
        <v>438</v>
      </c>
      <c r="B119" s="20" t="s">
        <v>439</v>
      </c>
      <c r="C119" s="30" t="s">
        <v>22</v>
      </c>
      <c r="D119" s="35">
        <v>23</v>
      </c>
      <c r="E119" s="39" t="s">
        <v>440</v>
      </c>
      <c r="F119" s="38" t="s">
        <v>441</v>
      </c>
      <c r="G119" s="42">
        <v>1000</v>
      </c>
      <c r="H119" s="25">
        <v>44622</v>
      </c>
      <c r="I119" s="25">
        <v>44926</v>
      </c>
      <c r="J119" s="30" t="s">
        <v>25</v>
      </c>
      <c r="K119" s="27">
        <v>994</v>
      </c>
      <c r="L119" s="55">
        <f t="shared" si="4"/>
        <v>-6</v>
      </c>
    </row>
    <row r="120" spans="1:12">
      <c r="A120" s="19" t="s">
        <v>442</v>
      </c>
      <c r="B120" s="20" t="s">
        <v>443</v>
      </c>
      <c r="C120" s="30" t="s">
        <v>22</v>
      </c>
      <c r="D120" s="35">
        <v>23</v>
      </c>
      <c r="E120" s="39" t="s">
        <v>444</v>
      </c>
      <c r="F120" s="38" t="s">
        <v>445</v>
      </c>
      <c r="G120" s="42">
        <v>365.6</v>
      </c>
      <c r="H120" s="25">
        <v>44749</v>
      </c>
      <c r="I120" s="25">
        <v>44926</v>
      </c>
      <c r="J120" s="26" t="s">
        <v>25</v>
      </c>
      <c r="K120" s="27">
        <v>365.6</v>
      </c>
      <c r="L120" s="55">
        <f t="shared" si="4"/>
        <v>0</v>
      </c>
    </row>
    <row r="121" spans="1:12">
      <c r="A121" s="19" t="s">
        <v>446</v>
      </c>
      <c r="B121" s="30" t="s">
        <v>447</v>
      </c>
      <c r="C121" s="30" t="s">
        <v>22</v>
      </c>
      <c r="D121" s="35">
        <v>23</v>
      </c>
      <c r="E121" s="39" t="s">
        <v>448</v>
      </c>
      <c r="F121" s="38" t="s">
        <v>449</v>
      </c>
      <c r="G121" s="42">
        <v>2700</v>
      </c>
      <c r="H121" s="25">
        <v>44896</v>
      </c>
      <c r="I121" s="25">
        <v>44926</v>
      </c>
      <c r="J121" s="30" t="s">
        <v>17</v>
      </c>
      <c r="K121" s="27">
        <v>2700</v>
      </c>
      <c r="L121" s="55">
        <f t="shared" si="4"/>
        <v>0</v>
      </c>
    </row>
    <row r="122" spans="1:12">
      <c r="A122" s="19" t="s">
        <v>450</v>
      </c>
      <c r="B122" s="20" t="s">
        <v>451</v>
      </c>
      <c r="C122" s="30" t="s">
        <v>22</v>
      </c>
      <c r="D122" s="35">
        <v>23</v>
      </c>
      <c r="E122" s="39" t="s">
        <v>35</v>
      </c>
      <c r="F122" s="38" t="s">
        <v>36</v>
      </c>
      <c r="G122" s="42">
        <v>4500</v>
      </c>
      <c r="H122" s="25">
        <v>44683</v>
      </c>
      <c r="I122" s="25">
        <v>44712</v>
      </c>
      <c r="J122" s="26" t="s">
        <v>32</v>
      </c>
      <c r="K122" s="27">
        <v>4279</v>
      </c>
      <c r="L122" s="55">
        <f t="shared" ref="L122:L127" si="5">K122-G122</f>
        <v>-221</v>
      </c>
    </row>
    <row r="123" spans="1:12">
      <c r="A123" s="19" t="s">
        <v>452</v>
      </c>
      <c r="B123" s="20" t="s">
        <v>453</v>
      </c>
      <c r="C123" s="30" t="s">
        <v>22</v>
      </c>
      <c r="D123" s="35">
        <v>23</v>
      </c>
      <c r="E123" s="39" t="s">
        <v>353</v>
      </c>
      <c r="F123" s="38" t="s">
        <v>354</v>
      </c>
      <c r="G123" s="42">
        <v>1420</v>
      </c>
      <c r="H123" s="25">
        <v>44907</v>
      </c>
      <c r="I123" s="25">
        <v>44926</v>
      </c>
      <c r="J123" s="26" t="s">
        <v>17</v>
      </c>
      <c r="K123" s="27">
        <v>1420</v>
      </c>
      <c r="L123" s="55">
        <f t="shared" si="5"/>
        <v>0</v>
      </c>
    </row>
    <row r="124" spans="1:12">
      <c r="A124" s="19" t="s">
        <v>454</v>
      </c>
      <c r="B124" s="20" t="s">
        <v>455</v>
      </c>
      <c r="C124" s="30" t="s">
        <v>22</v>
      </c>
      <c r="D124" s="35">
        <v>23</v>
      </c>
      <c r="E124" s="39" t="s">
        <v>456</v>
      </c>
      <c r="F124" s="38" t="s">
        <v>457</v>
      </c>
      <c r="G124" s="24">
        <v>800</v>
      </c>
      <c r="H124" s="25">
        <v>44707</v>
      </c>
      <c r="I124" s="25">
        <v>44926</v>
      </c>
      <c r="J124" s="30" t="s">
        <v>25</v>
      </c>
      <c r="K124" s="27">
        <v>240</v>
      </c>
      <c r="L124" s="55">
        <f t="shared" si="5"/>
        <v>-560</v>
      </c>
    </row>
    <row r="125" spans="1:12">
      <c r="A125" s="19" t="s">
        <v>458</v>
      </c>
      <c r="B125" s="45" t="s">
        <v>459</v>
      </c>
      <c r="C125" s="30" t="s">
        <v>22</v>
      </c>
      <c r="D125" s="35" t="s">
        <v>51</v>
      </c>
      <c r="E125" s="19" t="s">
        <v>460</v>
      </c>
      <c r="F125" s="23" t="s">
        <v>461</v>
      </c>
      <c r="G125" s="47" t="s">
        <v>462</v>
      </c>
      <c r="H125" s="25">
        <v>44013</v>
      </c>
      <c r="I125" s="25">
        <v>44743</v>
      </c>
      <c r="J125" s="26" t="s">
        <v>25</v>
      </c>
      <c r="K125" s="27">
        <f>7683.7/1.22</f>
        <v>6298.1147540983602</v>
      </c>
      <c r="L125" s="55">
        <f t="shared" si="5"/>
        <v>1153.81475409836</v>
      </c>
    </row>
    <row r="126" spans="1:12">
      <c r="A126" s="19" t="s">
        <v>463</v>
      </c>
      <c r="B126" s="20" t="s">
        <v>464</v>
      </c>
      <c r="C126" s="30" t="s">
        <v>22</v>
      </c>
      <c r="D126" s="35">
        <v>23</v>
      </c>
      <c r="E126" s="39" t="s">
        <v>70</v>
      </c>
      <c r="F126" s="38" t="s">
        <v>71</v>
      </c>
      <c r="G126" s="42">
        <v>2740</v>
      </c>
      <c r="H126" s="25">
        <v>44835</v>
      </c>
      <c r="I126" s="25">
        <v>44926</v>
      </c>
      <c r="J126" s="30" t="s">
        <v>17</v>
      </c>
      <c r="K126" s="27">
        <v>2140</v>
      </c>
      <c r="L126" s="55">
        <f t="shared" si="5"/>
        <v>-600</v>
      </c>
    </row>
    <row r="127" spans="1:12">
      <c r="A127" s="19" t="s">
        <v>465</v>
      </c>
      <c r="B127" s="20" t="s">
        <v>466</v>
      </c>
      <c r="C127" s="30" t="s">
        <v>22</v>
      </c>
      <c r="D127" s="35">
        <v>23</v>
      </c>
      <c r="E127" s="39" t="s">
        <v>467</v>
      </c>
      <c r="F127" s="38" t="s">
        <v>468</v>
      </c>
      <c r="G127" s="42">
        <v>3000</v>
      </c>
      <c r="H127" s="25">
        <v>44739</v>
      </c>
      <c r="I127" s="25">
        <v>44773</v>
      </c>
      <c r="J127" s="26" t="s">
        <v>25</v>
      </c>
      <c r="K127" s="27">
        <v>1810.03</v>
      </c>
      <c r="L127" s="55">
        <f t="shared" si="5"/>
        <v>-1189.97</v>
      </c>
    </row>
    <row r="128" spans="1:12">
      <c r="A128" s="19" t="s">
        <v>469</v>
      </c>
      <c r="B128" s="20" t="s">
        <v>470</v>
      </c>
      <c r="C128" s="30" t="s">
        <v>22</v>
      </c>
      <c r="D128" s="35">
        <v>23</v>
      </c>
      <c r="E128" s="39" t="s">
        <v>471</v>
      </c>
      <c r="F128" s="38" t="s">
        <v>472</v>
      </c>
      <c r="G128" s="42">
        <v>3500</v>
      </c>
      <c r="H128" s="25">
        <v>44573</v>
      </c>
      <c r="I128" s="25">
        <v>44926</v>
      </c>
      <c r="J128" s="26" t="s">
        <v>17</v>
      </c>
      <c r="K128" s="27">
        <v>1940</v>
      </c>
      <c r="L128" s="55">
        <f>K128-G128</f>
        <v>-1560</v>
      </c>
    </row>
    <row r="129" spans="1:12">
      <c r="A129" s="19" t="s">
        <v>473</v>
      </c>
      <c r="B129" s="20" t="s">
        <v>474</v>
      </c>
      <c r="C129" s="30" t="s">
        <v>22</v>
      </c>
      <c r="D129" s="35">
        <v>23</v>
      </c>
      <c r="E129" s="39" t="s">
        <v>475</v>
      </c>
      <c r="F129" s="38" t="s">
        <v>476</v>
      </c>
      <c r="G129" s="42">
        <v>215</v>
      </c>
      <c r="H129" s="25">
        <v>44781</v>
      </c>
      <c r="I129" s="25">
        <v>44926</v>
      </c>
      <c r="J129" s="26" t="s">
        <v>17</v>
      </c>
      <c r="K129" s="27">
        <v>215</v>
      </c>
      <c r="L129" s="55">
        <f>K129-G129</f>
        <v>0</v>
      </c>
    </row>
    <row r="130" spans="1:12">
      <c r="A130" s="19" t="s">
        <v>477</v>
      </c>
      <c r="B130" s="20" t="s">
        <v>478</v>
      </c>
      <c r="C130" s="30" t="s">
        <v>22</v>
      </c>
      <c r="D130" s="35">
        <v>23</v>
      </c>
      <c r="E130" s="39" t="s">
        <v>479</v>
      </c>
      <c r="F130" s="38" t="s">
        <v>480</v>
      </c>
      <c r="G130" s="42">
        <v>2000</v>
      </c>
      <c r="H130" s="25">
        <v>44826</v>
      </c>
      <c r="I130" s="25">
        <v>44926</v>
      </c>
      <c r="J130" s="30" t="s">
        <v>25</v>
      </c>
      <c r="K130" s="27">
        <v>1470</v>
      </c>
      <c r="L130" s="55">
        <f>K130-G130</f>
        <v>-530</v>
      </c>
    </row>
    <row r="131" spans="1:12">
      <c r="A131" s="19" t="s">
        <v>481</v>
      </c>
      <c r="B131" s="20" t="s">
        <v>482</v>
      </c>
      <c r="C131" s="30" t="s">
        <v>22</v>
      </c>
      <c r="D131" s="35">
        <v>23</v>
      </c>
      <c r="E131" s="39" t="s">
        <v>483</v>
      </c>
      <c r="F131" s="38" t="s">
        <v>484</v>
      </c>
      <c r="G131" s="42">
        <v>20000</v>
      </c>
      <c r="H131" s="25">
        <v>44562</v>
      </c>
      <c r="I131" s="25">
        <v>44926</v>
      </c>
      <c r="J131" s="30" t="s">
        <v>25</v>
      </c>
      <c r="K131" s="27">
        <v>17236.8</v>
      </c>
      <c r="L131" s="55">
        <f>K131-G131</f>
        <v>-2763.2000000000007</v>
      </c>
    </row>
    <row r="132" spans="1:12">
      <c r="A132" s="19" t="s">
        <v>485</v>
      </c>
      <c r="B132" s="20" t="s">
        <v>486</v>
      </c>
      <c r="C132" s="30" t="s">
        <v>22</v>
      </c>
      <c r="D132" s="35">
        <v>23</v>
      </c>
      <c r="E132" s="39" t="s">
        <v>487</v>
      </c>
      <c r="F132" s="38" t="s">
        <v>488</v>
      </c>
      <c r="G132" s="24">
        <v>200</v>
      </c>
      <c r="H132" s="25">
        <v>44623</v>
      </c>
      <c r="I132" s="25">
        <v>44926</v>
      </c>
      <c r="J132" s="30" t="s">
        <v>25</v>
      </c>
      <c r="K132" s="27">
        <v>98.25</v>
      </c>
      <c r="L132" s="55">
        <f>K132-G132</f>
        <v>-101.75</v>
      </c>
    </row>
    <row r="133" spans="1:12">
      <c r="A133" s="19" t="s">
        <v>489</v>
      </c>
      <c r="B133" s="20" t="s">
        <v>490</v>
      </c>
      <c r="C133" s="30" t="s">
        <v>22</v>
      </c>
      <c r="D133" s="35">
        <v>23</v>
      </c>
      <c r="E133" s="30" t="s">
        <v>491</v>
      </c>
      <c r="F133" s="38" t="s">
        <v>492</v>
      </c>
      <c r="G133" s="42">
        <v>1000</v>
      </c>
      <c r="H133" s="25">
        <v>44483</v>
      </c>
      <c r="I133" s="25">
        <v>44926</v>
      </c>
      <c r="J133" s="30" t="s">
        <v>17</v>
      </c>
      <c r="K133" s="27">
        <v>282</v>
      </c>
      <c r="L133" s="55">
        <f>K133-G133</f>
        <v>-718</v>
      </c>
    </row>
    <row r="134" spans="1:12">
      <c r="A134" s="19" t="s">
        <v>493</v>
      </c>
      <c r="B134" s="20" t="s">
        <v>494</v>
      </c>
      <c r="C134" s="30" t="s">
        <v>22</v>
      </c>
      <c r="D134" s="35">
        <v>23</v>
      </c>
      <c r="E134" s="39" t="s">
        <v>495</v>
      </c>
      <c r="F134" s="38" t="s">
        <v>496</v>
      </c>
      <c r="G134" s="42">
        <v>5000</v>
      </c>
      <c r="H134" s="25">
        <v>44562</v>
      </c>
      <c r="I134" s="25">
        <v>44926</v>
      </c>
      <c r="J134" s="26" t="s">
        <v>17</v>
      </c>
      <c r="K134" s="27">
        <v>3482.96</v>
      </c>
      <c r="L134" s="55">
        <f t="shared" ref="L134:L141" si="6">K134-G134</f>
        <v>-1517.04</v>
      </c>
    </row>
    <row r="135" spans="1:12">
      <c r="A135" s="19" t="s">
        <v>497</v>
      </c>
      <c r="B135" s="20" t="s">
        <v>498</v>
      </c>
      <c r="C135" s="30" t="s">
        <v>22</v>
      </c>
      <c r="D135" s="35">
        <v>23</v>
      </c>
      <c r="E135" s="39" t="s">
        <v>158</v>
      </c>
      <c r="F135" s="38" t="s">
        <v>159</v>
      </c>
      <c r="G135" s="42">
        <v>250</v>
      </c>
      <c r="H135" s="25">
        <v>44837</v>
      </c>
      <c r="I135" s="25">
        <v>44926</v>
      </c>
      <c r="J135" s="30" t="s">
        <v>25</v>
      </c>
      <c r="K135" s="27">
        <v>196.56</v>
      </c>
      <c r="L135" s="55">
        <f t="shared" si="6"/>
        <v>-53.44</v>
      </c>
    </row>
    <row r="136" spans="1:12">
      <c r="A136" s="19" t="s">
        <v>499</v>
      </c>
      <c r="B136" s="30" t="s">
        <v>500</v>
      </c>
      <c r="C136" s="30" t="s">
        <v>22</v>
      </c>
      <c r="D136" s="35">
        <v>23</v>
      </c>
      <c r="E136" s="46" t="s">
        <v>501</v>
      </c>
      <c r="F136" s="38" t="s">
        <v>502</v>
      </c>
      <c r="G136" s="42">
        <v>5737.7044999999998</v>
      </c>
      <c r="H136" s="25">
        <v>44562</v>
      </c>
      <c r="I136" s="25">
        <v>44926</v>
      </c>
      <c r="J136" s="26" t="s">
        <v>17</v>
      </c>
      <c r="K136" s="27">
        <v>5204.6000000000004</v>
      </c>
      <c r="L136" s="55">
        <f t="shared" si="6"/>
        <v>-533.10449999999946</v>
      </c>
    </row>
    <row r="137" spans="1:12">
      <c r="A137" s="19" t="s">
        <v>503</v>
      </c>
      <c r="B137" s="20" t="s">
        <v>504</v>
      </c>
      <c r="C137" s="30" t="s">
        <v>22</v>
      </c>
      <c r="D137" s="35">
        <v>23</v>
      </c>
      <c r="E137" s="21" t="s">
        <v>505</v>
      </c>
      <c r="F137" s="38" t="s">
        <v>506</v>
      </c>
      <c r="G137" s="42">
        <v>30</v>
      </c>
      <c r="H137" s="25">
        <v>44562</v>
      </c>
      <c r="I137" s="25">
        <v>44926</v>
      </c>
      <c r="J137" s="30" t="s">
        <v>17</v>
      </c>
      <c r="K137" s="27">
        <v>30</v>
      </c>
      <c r="L137" s="55">
        <f t="shared" si="6"/>
        <v>0</v>
      </c>
    </row>
    <row r="138" spans="1:12" ht="12.75" customHeight="1">
      <c r="A138" s="19" t="s">
        <v>507</v>
      </c>
      <c r="B138" s="20" t="s">
        <v>508</v>
      </c>
      <c r="C138" s="30" t="s">
        <v>22</v>
      </c>
      <c r="D138" s="35">
        <v>23</v>
      </c>
      <c r="E138" s="39" t="s">
        <v>460</v>
      </c>
      <c r="F138" s="38" t="s">
        <v>461</v>
      </c>
      <c r="G138" s="42">
        <v>5400</v>
      </c>
      <c r="H138" s="25">
        <v>44599</v>
      </c>
      <c r="I138" s="25">
        <v>44926</v>
      </c>
      <c r="J138" s="30" t="s">
        <v>25</v>
      </c>
      <c r="K138" s="27">
        <v>2959</v>
      </c>
      <c r="L138" s="55">
        <f t="shared" si="6"/>
        <v>-2441</v>
      </c>
    </row>
    <row r="139" spans="1:12" ht="12.75" customHeight="1">
      <c r="A139" s="19" t="s">
        <v>509</v>
      </c>
      <c r="B139" s="20" t="s">
        <v>510</v>
      </c>
      <c r="C139" s="30" t="s">
        <v>22</v>
      </c>
      <c r="D139" s="35">
        <v>23</v>
      </c>
      <c r="E139" s="46" t="s">
        <v>68</v>
      </c>
      <c r="F139" s="38" t="s">
        <v>69</v>
      </c>
      <c r="G139" s="42">
        <v>29730</v>
      </c>
      <c r="H139" s="25">
        <v>44743</v>
      </c>
      <c r="I139" s="25">
        <v>44804</v>
      </c>
      <c r="J139" s="30" t="s">
        <v>17</v>
      </c>
      <c r="K139" s="27">
        <v>29730</v>
      </c>
      <c r="L139" s="55">
        <f t="shared" si="6"/>
        <v>0</v>
      </c>
    </row>
    <row r="140" spans="1:12">
      <c r="A140" s="19" t="s">
        <v>511</v>
      </c>
      <c r="B140" s="20" t="s">
        <v>512</v>
      </c>
      <c r="C140" s="30" t="s">
        <v>22</v>
      </c>
      <c r="D140" s="35">
        <v>23</v>
      </c>
      <c r="E140" s="39" t="s">
        <v>513</v>
      </c>
      <c r="F140" s="38" t="s">
        <v>514</v>
      </c>
      <c r="G140" s="42">
        <v>15000</v>
      </c>
      <c r="H140" s="25">
        <v>44562</v>
      </c>
      <c r="I140" s="25">
        <v>44926</v>
      </c>
      <c r="J140" s="30" t="s">
        <v>25</v>
      </c>
      <c r="K140" s="27">
        <v>12021.97</v>
      </c>
      <c r="L140" s="55">
        <f t="shared" si="6"/>
        <v>-2978.0300000000007</v>
      </c>
    </row>
    <row r="141" spans="1:12">
      <c r="A141" s="19" t="s">
        <v>515</v>
      </c>
      <c r="B141" s="20" t="s">
        <v>516</v>
      </c>
      <c r="C141" s="30" t="s">
        <v>22</v>
      </c>
      <c r="D141" s="35">
        <v>23</v>
      </c>
      <c r="E141" s="46" t="s">
        <v>517</v>
      </c>
      <c r="F141" s="38" t="s">
        <v>518</v>
      </c>
      <c r="G141" s="42">
        <v>1000</v>
      </c>
      <c r="H141" s="25">
        <v>44134</v>
      </c>
      <c r="I141" s="25">
        <v>44926</v>
      </c>
      <c r="J141" s="30" t="s">
        <v>17</v>
      </c>
      <c r="K141" s="27">
        <v>368</v>
      </c>
      <c r="L141" s="55">
        <f t="shared" si="6"/>
        <v>-632</v>
      </c>
    </row>
    <row r="142" spans="1:12">
      <c r="A142" s="19" t="s">
        <v>519</v>
      </c>
      <c r="B142" s="20" t="s">
        <v>520</v>
      </c>
      <c r="C142" s="30" t="s">
        <v>22</v>
      </c>
      <c r="D142" s="35" t="s">
        <v>51</v>
      </c>
      <c r="E142" s="39" t="s">
        <v>188</v>
      </c>
      <c r="F142" s="38" t="s">
        <v>189</v>
      </c>
      <c r="G142" s="42">
        <v>1500</v>
      </c>
      <c r="H142" s="25">
        <v>44599</v>
      </c>
      <c r="I142" s="25">
        <v>44926</v>
      </c>
      <c r="J142" s="26" t="s">
        <v>17</v>
      </c>
      <c r="K142" s="27">
        <v>1080</v>
      </c>
      <c r="L142" s="55">
        <f>K142-G142</f>
        <v>-420</v>
      </c>
    </row>
    <row r="143" spans="1:12">
      <c r="A143" s="19" t="s">
        <v>521</v>
      </c>
      <c r="B143" s="20" t="s">
        <v>522</v>
      </c>
      <c r="C143" s="30" t="s">
        <v>22</v>
      </c>
      <c r="D143" s="35">
        <v>23</v>
      </c>
      <c r="E143" s="39" t="s">
        <v>523</v>
      </c>
      <c r="F143" s="38" t="s">
        <v>524</v>
      </c>
      <c r="G143" s="42">
        <v>4000</v>
      </c>
      <c r="H143" s="25">
        <v>44613</v>
      </c>
      <c r="I143" s="25">
        <v>44926</v>
      </c>
      <c r="J143" s="26" t="s">
        <v>17</v>
      </c>
      <c r="K143" s="27">
        <v>3642.08</v>
      </c>
      <c r="L143" s="55">
        <f t="shared" ref="L143:L151" si="7">K143-G143</f>
        <v>-357.92000000000007</v>
      </c>
    </row>
    <row r="144" spans="1:12">
      <c r="A144" s="19" t="s">
        <v>525</v>
      </c>
      <c r="B144" s="20" t="s">
        <v>526</v>
      </c>
      <c r="C144" s="30" t="s">
        <v>22</v>
      </c>
      <c r="D144" s="35">
        <v>23</v>
      </c>
      <c r="E144" s="39" t="s">
        <v>527</v>
      </c>
      <c r="F144" s="38" t="s">
        <v>528</v>
      </c>
      <c r="G144" s="42">
        <v>4000</v>
      </c>
      <c r="H144" s="25">
        <v>44726</v>
      </c>
      <c r="I144" s="25">
        <v>44773</v>
      </c>
      <c r="J144" s="26" t="s">
        <v>17</v>
      </c>
      <c r="K144" s="27">
        <v>1540</v>
      </c>
      <c r="L144" s="55">
        <f t="shared" si="7"/>
        <v>-2460</v>
      </c>
    </row>
    <row r="145" spans="1:12">
      <c r="A145" s="19" t="s">
        <v>529</v>
      </c>
      <c r="B145" s="20" t="s">
        <v>530</v>
      </c>
      <c r="C145" s="30" t="s">
        <v>22</v>
      </c>
      <c r="D145" s="35">
        <v>23</v>
      </c>
      <c r="E145" s="39" t="s">
        <v>150</v>
      </c>
      <c r="F145" s="38" t="s">
        <v>151</v>
      </c>
      <c r="G145" s="42">
        <v>1000</v>
      </c>
      <c r="H145" s="25">
        <v>44826</v>
      </c>
      <c r="I145" s="25">
        <v>44926</v>
      </c>
      <c r="J145" s="26" t="s">
        <v>17</v>
      </c>
      <c r="K145" s="27">
        <v>85</v>
      </c>
      <c r="L145" s="55">
        <f t="shared" si="7"/>
        <v>-915</v>
      </c>
    </row>
    <row r="146" spans="1:12">
      <c r="A146" s="19" t="s">
        <v>531</v>
      </c>
      <c r="B146" s="20" t="s">
        <v>532</v>
      </c>
      <c r="C146" s="30" t="s">
        <v>22</v>
      </c>
      <c r="D146" s="35">
        <v>23</v>
      </c>
      <c r="E146" s="39" t="s">
        <v>118</v>
      </c>
      <c r="F146" s="38" t="s">
        <v>119</v>
      </c>
      <c r="G146" s="42">
        <v>1000</v>
      </c>
      <c r="H146" s="25">
        <v>44827</v>
      </c>
      <c r="I146" s="25">
        <v>44926</v>
      </c>
      <c r="J146" s="26" t="s">
        <v>17</v>
      </c>
      <c r="K146" s="27">
        <v>600</v>
      </c>
      <c r="L146" s="55">
        <f t="shared" si="7"/>
        <v>-400</v>
      </c>
    </row>
    <row r="147" spans="1:12">
      <c r="A147" s="19" t="s">
        <v>533</v>
      </c>
      <c r="B147" s="20" t="s">
        <v>534</v>
      </c>
      <c r="C147" s="30" t="s">
        <v>22</v>
      </c>
      <c r="D147" s="35">
        <v>23</v>
      </c>
      <c r="E147" s="19" t="s">
        <v>535</v>
      </c>
      <c r="F147" s="38" t="s">
        <v>536</v>
      </c>
      <c r="G147" s="42">
        <v>10000</v>
      </c>
      <c r="H147" s="25">
        <v>44562</v>
      </c>
      <c r="I147" s="25">
        <v>44926</v>
      </c>
      <c r="J147" s="21" t="s">
        <v>25</v>
      </c>
      <c r="K147" s="27">
        <v>5702</v>
      </c>
      <c r="L147" s="55">
        <f t="shared" si="7"/>
        <v>-4298</v>
      </c>
    </row>
    <row r="148" spans="1:12">
      <c r="A148" s="19" t="s">
        <v>537</v>
      </c>
      <c r="B148" s="20" t="s">
        <v>538</v>
      </c>
      <c r="C148" s="30" t="s">
        <v>22</v>
      </c>
      <c r="D148" s="35">
        <v>23</v>
      </c>
      <c r="E148" s="39" t="s">
        <v>158</v>
      </c>
      <c r="F148" s="38" t="s">
        <v>159</v>
      </c>
      <c r="G148" s="42">
        <v>200</v>
      </c>
      <c r="H148" s="25">
        <v>44643</v>
      </c>
      <c r="I148" s="25">
        <v>44651</v>
      </c>
      <c r="J148" s="30" t="s">
        <v>25</v>
      </c>
      <c r="K148" s="27">
        <v>155.57</v>
      </c>
      <c r="L148" s="55">
        <f t="shared" si="7"/>
        <v>-44.430000000000007</v>
      </c>
    </row>
    <row r="149" spans="1:12">
      <c r="A149" s="19" t="s">
        <v>539</v>
      </c>
      <c r="B149" s="20" t="s">
        <v>540</v>
      </c>
      <c r="C149" s="30" t="s">
        <v>22</v>
      </c>
      <c r="D149" s="35">
        <v>23</v>
      </c>
      <c r="E149" s="39" t="s">
        <v>92</v>
      </c>
      <c r="F149" s="38" t="s">
        <v>93</v>
      </c>
      <c r="G149" s="42">
        <v>496.54</v>
      </c>
      <c r="H149" s="25">
        <v>44562</v>
      </c>
      <c r="I149" s="25">
        <v>44681</v>
      </c>
      <c r="J149" s="26" t="s">
        <v>17</v>
      </c>
      <c r="K149" s="27">
        <v>496.54</v>
      </c>
      <c r="L149" s="55">
        <f t="shared" si="7"/>
        <v>0</v>
      </c>
    </row>
    <row r="150" spans="1:12">
      <c r="A150" s="19" t="s">
        <v>541</v>
      </c>
      <c r="B150" s="20" t="s">
        <v>542</v>
      </c>
      <c r="C150" s="30" t="s">
        <v>22</v>
      </c>
      <c r="D150" s="35">
        <v>23</v>
      </c>
      <c r="E150" s="39" t="s">
        <v>543</v>
      </c>
      <c r="F150" s="38" t="s">
        <v>544</v>
      </c>
      <c r="G150" s="42">
        <v>705</v>
      </c>
      <c r="H150" s="25">
        <v>44623</v>
      </c>
      <c r="I150" s="25">
        <v>44926</v>
      </c>
      <c r="J150" s="30" t="s">
        <v>25</v>
      </c>
      <c r="K150" s="27">
        <v>575.6</v>
      </c>
      <c r="L150" s="55">
        <f t="shared" si="7"/>
        <v>-129.39999999999998</v>
      </c>
    </row>
    <row r="151" spans="1:12">
      <c r="A151" s="19" t="s">
        <v>545</v>
      </c>
      <c r="B151" s="20" t="s">
        <v>546</v>
      </c>
      <c r="C151" s="30" t="s">
        <v>22</v>
      </c>
      <c r="D151" s="35">
        <v>23</v>
      </c>
      <c r="E151" s="39" t="s">
        <v>422</v>
      </c>
      <c r="F151" s="38" t="s">
        <v>423</v>
      </c>
      <c r="G151" s="42">
        <v>1000</v>
      </c>
      <c r="H151" s="25">
        <v>44650</v>
      </c>
      <c r="I151" s="25">
        <v>44681</v>
      </c>
      <c r="J151" s="26" t="s">
        <v>17</v>
      </c>
      <c r="K151" s="27">
        <v>229</v>
      </c>
      <c r="L151" s="55">
        <f t="shared" si="7"/>
        <v>-771</v>
      </c>
    </row>
    <row r="152" spans="1:12">
      <c r="A152" s="19" t="s">
        <v>547</v>
      </c>
      <c r="B152" s="20" t="s">
        <v>548</v>
      </c>
      <c r="C152" s="30" t="s">
        <v>22</v>
      </c>
      <c r="D152" s="35">
        <v>23</v>
      </c>
      <c r="E152" s="39" t="s">
        <v>35</v>
      </c>
      <c r="F152" s="38" t="s">
        <v>36</v>
      </c>
      <c r="G152" s="42">
        <v>2000</v>
      </c>
      <c r="H152" s="25">
        <v>44767</v>
      </c>
      <c r="I152" s="25">
        <v>44926</v>
      </c>
      <c r="J152" s="26" t="s">
        <v>32</v>
      </c>
      <c r="K152" s="27">
        <v>1072</v>
      </c>
      <c r="L152" s="55">
        <f>K152-G152</f>
        <v>-928</v>
      </c>
    </row>
    <row r="153" spans="1:12">
      <c r="A153" s="19" t="s">
        <v>549</v>
      </c>
      <c r="B153" s="20" t="s">
        <v>550</v>
      </c>
      <c r="C153" s="30" t="s">
        <v>22</v>
      </c>
      <c r="D153" s="35">
        <v>23</v>
      </c>
      <c r="E153" s="39" t="s">
        <v>224</v>
      </c>
      <c r="F153" s="38" t="s">
        <v>225</v>
      </c>
      <c r="G153" s="42">
        <v>2000</v>
      </c>
      <c r="H153" s="25">
        <v>44832</v>
      </c>
      <c r="I153" s="25">
        <v>44926</v>
      </c>
      <c r="J153" s="30" t="s">
        <v>25</v>
      </c>
      <c r="K153" s="27">
        <v>1747.5</v>
      </c>
      <c r="L153" s="55">
        <f>K153-G153</f>
        <v>-252.5</v>
      </c>
    </row>
    <row r="154" spans="1:12">
      <c r="A154" s="19" t="s">
        <v>551</v>
      </c>
      <c r="B154" s="20" t="s">
        <v>552</v>
      </c>
      <c r="C154" s="30" t="s">
        <v>22</v>
      </c>
      <c r="D154" s="35">
        <v>23</v>
      </c>
      <c r="E154" s="39" t="s">
        <v>553</v>
      </c>
      <c r="F154" s="38" t="s">
        <v>554</v>
      </c>
      <c r="G154" s="42">
        <v>5000</v>
      </c>
      <c r="H154" s="25">
        <v>44769</v>
      </c>
      <c r="I154" s="25">
        <v>44926</v>
      </c>
      <c r="J154" s="30" t="s">
        <v>25</v>
      </c>
      <c r="K154" s="27">
        <v>4270</v>
      </c>
      <c r="L154" s="55">
        <f>K154-G154</f>
        <v>-730</v>
      </c>
    </row>
    <row r="155" spans="1:12">
      <c r="A155" s="19" t="s">
        <v>555</v>
      </c>
      <c r="B155" s="45" t="s">
        <v>556</v>
      </c>
      <c r="C155" s="30" t="s">
        <v>22</v>
      </c>
      <c r="D155" s="35">
        <v>23</v>
      </c>
      <c r="E155" s="19" t="s">
        <v>88</v>
      </c>
      <c r="F155" s="23" t="s">
        <v>89</v>
      </c>
      <c r="G155" s="47" t="s">
        <v>557</v>
      </c>
      <c r="H155" s="25">
        <v>44473</v>
      </c>
      <c r="I155" s="25">
        <v>44926</v>
      </c>
      <c r="J155" s="26" t="s">
        <v>17</v>
      </c>
      <c r="K155" s="27">
        <v>128</v>
      </c>
      <c r="L155" s="55">
        <f>K155-G155</f>
        <v>-232</v>
      </c>
    </row>
    <row r="156" spans="1:12">
      <c r="A156" s="19" t="s">
        <v>558</v>
      </c>
      <c r="B156" s="20" t="s">
        <v>559</v>
      </c>
      <c r="C156" s="30" t="s">
        <v>22</v>
      </c>
      <c r="D156" s="35">
        <v>23</v>
      </c>
      <c r="E156" s="30" t="s">
        <v>49</v>
      </c>
      <c r="F156" s="38" t="s">
        <v>50</v>
      </c>
      <c r="G156" s="42">
        <v>2850</v>
      </c>
      <c r="H156" s="25">
        <v>44643</v>
      </c>
      <c r="I156" s="25">
        <v>44926</v>
      </c>
      <c r="J156" s="30" t="s">
        <v>25</v>
      </c>
      <c r="K156" s="27">
        <v>2847.8</v>
      </c>
      <c r="L156" s="55">
        <f>K156-G156</f>
        <v>-2.1999999999998181</v>
      </c>
    </row>
    <row r="157" spans="1:12">
      <c r="A157" s="19" t="s">
        <v>558</v>
      </c>
      <c r="B157" s="20" t="s">
        <v>560</v>
      </c>
      <c r="C157" s="30" t="s">
        <v>22</v>
      </c>
      <c r="D157" s="35">
        <v>23</v>
      </c>
      <c r="E157" s="21" t="s">
        <v>561</v>
      </c>
      <c r="F157" s="38">
        <v>10782860158</v>
      </c>
      <c r="G157" s="42">
        <v>1890</v>
      </c>
      <c r="H157" s="25">
        <v>44621</v>
      </c>
      <c r="I157" s="25">
        <v>44926</v>
      </c>
      <c r="J157" s="21" t="s">
        <v>25</v>
      </c>
      <c r="K157" s="27">
        <v>1890</v>
      </c>
      <c r="L157" s="55">
        <f>K157-G157</f>
        <v>0</v>
      </c>
    </row>
    <row r="158" spans="1:12">
      <c r="A158" s="19" t="s">
        <v>562</v>
      </c>
      <c r="B158" s="20" t="s">
        <v>563</v>
      </c>
      <c r="C158" s="30" t="s">
        <v>22</v>
      </c>
      <c r="D158" s="35">
        <v>23</v>
      </c>
      <c r="E158" s="39" t="s">
        <v>564</v>
      </c>
      <c r="F158" s="38" t="s">
        <v>565</v>
      </c>
      <c r="G158" s="42">
        <v>4080</v>
      </c>
      <c r="H158" s="25">
        <v>44732</v>
      </c>
      <c r="I158" s="25">
        <v>44742</v>
      </c>
      <c r="J158" s="26" t="s">
        <v>25</v>
      </c>
      <c r="K158" s="27">
        <v>4080</v>
      </c>
      <c r="L158" s="55">
        <f>K158-G158</f>
        <v>0</v>
      </c>
    </row>
    <row r="159" spans="1:12">
      <c r="A159" s="19" t="s">
        <v>566</v>
      </c>
      <c r="B159" s="20" t="s">
        <v>567</v>
      </c>
      <c r="C159" s="30" t="s">
        <v>22</v>
      </c>
      <c r="D159" s="35">
        <v>23</v>
      </c>
      <c r="E159" s="39" t="s">
        <v>543</v>
      </c>
      <c r="F159" s="38" t="s">
        <v>544</v>
      </c>
      <c r="G159" s="42">
        <v>12000</v>
      </c>
      <c r="H159" s="25">
        <v>44562</v>
      </c>
      <c r="I159" s="25">
        <v>44926</v>
      </c>
      <c r="J159" s="21" t="s">
        <v>25</v>
      </c>
      <c r="K159" s="27">
        <v>9630.4</v>
      </c>
      <c r="L159" s="55">
        <f>K159-G159</f>
        <v>-2369.6000000000004</v>
      </c>
    </row>
    <row r="160" spans="1:12">
      <c r="A160" s="19" t="s">
        <v>568</v>
      </c>
      <c r="B160" s="20" t="s">
        <v>569</v>
      </c>
      <c r="C160" s="30" t="s">
        <v>22</v>
      </c>
      <c r="D160" s="35">
        <v>23</v>
      </c>
      <c r="E160" s="39" t="s">
        <v>570</v>
      </c>
      <c r="F160" s="38" t="s">
        <v>571</v>
      </c>
      <c r="G160" s="42">
        <v>9000</v>
      </c>
      <c r="H160" s="25">
        <v>44562</v>
      </c>
      <c r="I160" s="25">
        <v>44926</v>
      </c>
      <c r="J160" s="26" t="s">
        <v>17</v>
      </c>
      <c r="K160" s="27">
        <v>8944.7099999999991</v>
      </c>
      <c r="L160" s="55">
        <f>K160-G160</f>
        <v>-55.290000000000873</v>
      </c>
    </row>
    <row r="161" spans="1:21">
      <c r="A161" s="19" t="s">
        <v>572</v>
      </c>
      <c r="B161" s="20" t="s">
        <v>573</v>
      </c>
      <c r="C161" s="30" t="s">
        <v>22</v>
      </c>
      <c r="D161" s="35">
        <v>23</v>
      </c>
      <c r="E161" s="39" t="s">
        <v>284</v>
      </c>
      <c r="F161" s="38" t="s">
        <v>285</v>
      </c>
      <c r="G161" s="42">
        <v>3500</v>
      </c>
      <c r="H161" s="25">
        <v>44826</v>
      </c>
      <c r="I161" s="25">
        <v>44926</v>
      </c>
      <c r="J161" s="26" t="s">
        <v>32</v>
      </c>
      <c r="K161" s="27">
        <v>908</v>
      </c>
      <c r="L161" s="55">
        <f>K161-G161</f>
        <v>-2592</v>
      </c>
    </row>
    <row r="162" spans="1:21">
      <c r="A162" s="19" t="s">
        <v>574</v>
      </c>
      <c r="B162" s="20" t="s">
        <v>575</v>
      </c>
      <c r="C162" s="30" t="s">
        <v>22</v>
      </c>
      <c r="D162" s="35">
        <v>23</v>
      </c>
      <c r="E162" s="39" t="s">
        <v>576</v>
      </c>
      <c r="F162" s="38" t="s">
        <v>577</v>
      </c>
      <c r="G162" s="42">
        <v>7000</v>
      </c>
      <c r="H162" s="25">
        <v>44562</v>
      </c>
      <c r="I162" s="25">
        <v>44926</v>
      </c>
      <c r="J162" s="26" t="s">
        <v>17</v>
      </c>
      <c r="K162" s="27">
        <v>4554.12</v>
      </c>
      <c r="L162" s="55">
        <f>K162-G162</f>
        <v>-2445.88</v>
      </c>
    </row>
    <row r="163" spans="1:21">
      <c r="A163" s="19" t="s">
        <v>578</v>
      </c>
      <c r="B163" s="20" t="s">
        <v>579</v>
      </c>
      <c r="C163" s="30" t="s">
        <v>22</v>
      </c>
      <c r="D163" s="35">
        <v>23</v>
      </c>
      <c r="E163" s="39" t="s">
        <v>104</v>
      </c>
      <c r="F163" s="38" t="s">
        <v>105</v>
      </c>
      <c r="G163" s="42">
        <v>2000</v>
      </c>
      <c r="H163" s="25">
        <v>44844</v>
      </c>
      <c r="I163" s="25">
        <v>44926</v>
      </c>
      <c r="J163" s="26" t="s">
        <v>17</v>
      </c>
      <c r="K163" s="27">
        <v>700</v>
      </c>
      <c r="L163" s="55">
        <f>K163-G163</f>
        <v>-1300</v>
      </c>
    </row>
    <row r="164" spans="1:21">
      <c r="A164" s="19" t="s">
        <v>580</v>
      </c>
      <c r="B164" s="45" t="s">
        <v>581</v>
      </c>
      <c r="C164" s="30" t="s">
        <v>22</v>
      </c>
      <c r="D164" s="35">
        <v>23</v>
      </c>
      <c r="E164" s="19" t="s">
        <v>76</v>
      </c>
      <c r="F164" s="23" t="s">
        <v>77</v>
      </c>
      <c r="G164" s="47">
        <v>39500</v>
      </c>
      <c r="H164" s="25">
        <v>43800</v>
      </c>
      <c r="I164" s="25">
        <v>44592</v>
      </c>
      <c r="J164" s="26" t="s">
        <v>17</v>
      </c>
      <c r="K164" s="27">
        <v>4153.47</v>
      </c>
      <c r="L164" s="55">
        <f>K164-G164</f>
        <v>-35346.53</v>
      </c>
    </row>
    <row r="165" spans="1:21">
      <c r="A165" s="19" t="s">
        <v>582</v>
      </c>
      <c r="B165" s="20" t="s">
        <v>583</v>
      </c>
      <c r="C165" s="30" t="s">
        <v>22</v>
      </c>
      <c r="D165" s="35">
        <v>23</v>
      </c>
      <c r="E165" s="39" t="s">
        <v>584</v>
      </c>
      <c r="F165" s="38" t="s">
        <v>585</v>
      </c>
      <c r="G165" s="42">
        <v>1000</v>
      </c>
      <c r="H165" s="25">
        <v>44657</v>
      </c>
      <c r="I165" s="25">
        <v>44926</v>
      </c>
      <c r="J165" s="30" t="s">
        <v>25</v>
      </c>
      <c r="K165" s="27">
        <v>233.57</v>
      </c>
      <c r="L165" s="55">
        <f>K165-G165</f>
        <v>-766.43000000000006</v>
      </c>
    </row>
    <row r="166" spans="1:21">
      <c r="A166" s="19" t="s">
        <v>586</v>
      </c>
      <c r="B166" s="20" t="s">
        <v>587</v>
      </c>
      <c r="C166" s="30" t="s">
        <v>22</v>
      </c>
      <c r="D166" s="35">
        <v>23</v>
      </c>
      <c r="E166" s="39" t="s">
        <v>588</v>
      </c>
      <c r="F166" s="38" t="s">
        <v>589</v>
      </c>
      <c r="G166" s="42">
        <v>5000</v>
      </c>
      <c r="H166" s="25">
        <v>44852</v>
      </c>
      <c r="I166" s="25">
        <v>44926</v>
      </c>
      <c r="J166" s="26" t="s">
        <v>17</v>
      </c>
      <c r="K166" s="27">
        <v>4384.8</v>
      </c>
      <c r="L166" s="55">
        <f>K166-G166</f>
        <v>-615.19999999999982</v>
      </c>
    </row>
    <row r="167" spans="1:21">
      <c r="A167" s="19" t="s">
        <v>590</v>
      </c>
      <c r="B167" s="20" t="s">
        <v>591</v>
      </c>
      <c r="C167" s="30" t="s">
        <v>22</v>
      </c>
      <c r="D167" s="35">
        <v>23</v>
      </c>
      <c r="E167" s="19" t="s">
        <v>275</v>
      </c>
      <c r="F167" s="38" t="s">
        <v>276</v>
      </c>
      <c r="G167" s="42">
        <v>938.29</v>
      </c>
      <c r="H167" s="25">
        <v>44747</v>
      </c>
      <c r="I167" s="25">
        <v>44926</v>
      </c>
      <c r="J167" s="30" t="s">
        <v>17</v>
      </c>
      <c r="K167" s="27">
        <v>938.29</v>
      </c>
      <c r="L167" s="55">
        <f>K167-G167</f>
        <v>0</v>
      </c>
    </row>
    <row r="168" spans="1:21">
      <c r="A168" s="19" t="s">
        <v>592</v>
      </c>
      <c r="B168" s="20" t="s">
        <v>593</v>
      </c>
      <c r="C168" s="30" t="s">
        <v>22</v>
      </c>
      <c r="D168" s="35">
        <v>23</v>
      </c>
      <c r="E168" s="39" t="s">
        <v>47</v>
      </c>
      <c r="F168" s="38" t="s">
        <v>48</v>
      </c>
      <c r="G168" s="42">
        <v>2000</v>
      </c>
      <c r="H168" s="25">
        <v>44750</v>
      </c>
      <c r="I168" s="25">
        <v>44926</v>
      </c>
      <c r="J168" s="26" t="s">
        <v>25</v>
      </c>
      <c r="K168" s="27">
        <v>1320</v>
      </c>
      <c r="L168" s="55">
        <f>K168-G168</f>
        <v>-680</v>
      </c>
    </row>
    <row r="169" spans="1:21">
      <c r="A169" s="19" t="s">
        <v>594</v>
      </c>
      <c r="B169" s="20" t="s">
        <v>595</v>
      </c>
      <c r="C169" s="30" t="s">
        <v>22</v>
      </c>
      <c r="D169" s="35">
        <v>23</v>
      </c>
      <c r="E169" s="39" t="s">
        <v>596</v>
      </c>
      <c r="F169" s="38" t="s">
        <v>597</v>
      </c>
      <c r="G169" s="42">
        <v>490</v>
      </c>
      <c r="H169" s="25">
        <v>44544</v>
      </c>
      <c r="I169" s="25">
        <v>44926</v>
      </c>
      <c r="J169" s="26" t="s">
        <v>25</v>
      </c>
      <c r="K169" s="27">
        <v>490</v>
      </c>
      <c r="L169" s="55">
        <f>K169-G169</f>
        <v>0</v>
      </c>
    </row>
    <row r="170" spans="1:21">
      <c r="A170" s="19" t="s">
        <v>598</v>
      </c>
      <c r="B170" s="20" t="s">
        <v>599</v>
      </c>
      <c r="C170" s="30" t="s">
        <v>22</v>
      </c>
      <c r="D170" s="35">
        <v>23</v>
      </c>
      <c r="E170" s="39" t="s">
        <v>600</v>
      </c>
      <c r="F170" s="38" t="s">
        <v>601</v>
      </c>
      <c r="G170" s="42">
        <v>4000</v>
      </c>
      <c r="H170" s="25">
        <v>44562</v>
      </c>
      <c r="I170" s="25">
        <v>44926</v>
      </c>
      <c r="J170" s="30" t="s">
        <v>17</v>
      </c>
      <c r="K170" s="27">
        <v>549.32000000000005</v>
      </c>
      <c r="L170" s="55">
        <f t="shared" ref="L170:L178" si="8">K170-G170</f>
        <v>-3450.68</v>
      </c>
    </row>
    <row r="171" spans="1:21">
      <c r="A171" s="19" t="s">
        <v>602</v>
      </c>
      <c r="B171" s="20" t="s">
        <v>603</v>
      </c>
      <c r="C171" s="30" t="s">
        <v>22</v>
      </c>
      <c r="D171" s="35">
        <v>23</v>
      </c>
      <c r="E171" s="39" t="s">
        <v>604</v>
      </c>
      <c r="F171" s="38" t="s">
        <v>605</v>
      </c>
      <c r="G171" s="42">
        <v>1500</v>
      </c>
      <c r="H171" s="25">
        <v>44685</v>
      </c>
      <c r="I171" s="25">
        <v>44926</v>
      </c>
      <c r="J171" s="26" t="s">
        <v>17</v>
      </c>
      <c r="K171" s="27">
        <v>1148.5</v>
      </c>
      <c r="L171" s="55">
        <f t="shared" si="8"/>
        <v>-351.5</v>
      </c>
    </row>
    <row r="172" spans="1:21">
      <c r="A172" s="19" t="s">
        <v>606</v>
      </c>
      <c r="B172" s="20" t="s">
        <v>607</v>
      </c>
      <c r="C172" s="30" t="s">
        <v>22</v>
      </c>
      <c r="D172" s="35">
        <v>23</v>
      </c>
      <c r="E172" s="39" t="s">
        <v>608</v>
      </c>
      <c r="F172" s="38" t="s">
        <v>609</v>
      </c>
      <c r="G172" s="42">
        <v>4500</v>
      </c>
      <c r="H172" s="25">
        <v>44732</v>
      </c>
      <c r="I172" s="25">
        <v>44856</v>
      </c>
      <c r="J172" s="26" t="s">
        <v>17</v>
      </c>
      <c r="K172" s="27">
        <v>4410</v>
      </c>
      <c r="L172" s="55">
        <f t="shared" si="8"/>
        <v>-90</v>
      </c>
    </row>
    <row r="173" spans="1:21">
      <c r="A173" s="19" t="s">
        <v>610</v>
      </c>
      <c r="B173" s="45" t="s">
        <v>611</v>
      </c>
      <c r="C173" s="30" t="s">
        <v>22</v>
      </c>
      <c r="D173" s="35">
        <v>23</v>
      </c>
      <c r="E173" s="19" t="s">
        <v>505</v>
      </c>
      <c r="F173" s="23" t="s">
        <v>506</v>
      </c>
      <c r="G173" s="47">
        <v>2500</v>
      </c>
      <c r="H173" s="25">
        <v>44562</v>
      </c>
      <c r="I173" s="25">
        <v>44926</v>
      </c>
      <c r="J173" s="26" t="s">
        <v>17</v>
      </c>
      <c r="K173" s="27">
        <v>2040</v>
      </c>
      <c r="L173" s="55">
        <f t="shared" si="8"/>
        <v>-460</v>
      </c>
    </row>
    <row r="174" spans="1:21">
      <c r="A174" s="19" t="s">
        <v>612</v>
      </c>
      <c r="B174" s="20" t="s">
        <v>613</v>
      </c>
      <c r="C174" s="30" t="s">
        <v>22</v>
      </c>
      <c r="D174" s="35">
        <v>23</v>
      </c>
      <c r="E174" s="39" t="s">
        <v>126</v>
      </c>
      <c r="F174" s="38" t="s">
        <v>127</v>
      </c>
      <c r="G174" s="42">
        <v>10200</v>
      </c>
      <c r="H174" s="25">
        <v>44621</v>
      </c>
      <c r="I174" s="25">
        <v>44865</v>
      </c>
      <c r="J174" s="30" t="s">
        <v>25</v>
      </c>
      <c r="K174" s="27">
        <v>7360.36</v>
      </c>
      <c r="L174" s="55">
        <f t="shared" si="8"/>
        <v>-2839.6400000000003</v>
      </c>
    </row>
    <row r="175" spans="1:21">
      <c r="A175" s="19" t="s">
        <v>614</v>
      </c>
      <c r="B175" s="20" t="s">
        <v>615</v>
      </c>
      <c r="C175" s="30" t="s">
        <v>22</v>
      </c>
      <c r="D175" s="35">
        <v>23</v>
      </c>
      <c r="E175" s="39" t="s">
        <v>616</v>
      </c>
      <c r="F175" s="38" t="s">
        <v>617</v>
      </c>
      <c r="G175" s="42">
        <v>1500</v>
      </c>
      <c r="H175" s="25">
        <v>44601</v>
      </c>
      <c r="I175" s="25">
        <v>44651</v>
      </c>
      <c r="J175" s="26" t="s">
        <v>17</v>
      </c>
      <c r="K175" s="27">
        <v>596</v>
      </c>
      <c r="L175" s="55">
        <f t="shared" si="8"/>
        <v>-904</v>
      </c>
    </row>
    <row r="176" spans="1:21">
      <c r="A176" s="19" t="s">
        <v>618</v>
      </c>
      <c r="B176" s="20" t="s">
        <v>619</v>
      </c>
      <c r="C176" s="30" t="s">
        <v>22</v>
      </c>
      <c r="D176" s="35">
        <v>23</v>
      </c>
      <c r="E176" s="39" t="s">
        <v>398</v>
      </c>
      <c r="F176" s="38" t="s">
        <v>399</v>
      </c>
      <c r="G176" s="42">
        <v>6000</v>
      </c>
      <c r="H176" s="25">
        <v>44854</v>
      </c>
      <c r="I176" s="25">
        <v>44926</v>
      </c>
      <c r="J176" s="30" t="s">
        <v>25</v>
      </c>
      <c r="K176" s="27">
        <v>4994</v>
      </c>
      <c r="L176" s="55">
        <f t="shared" si="8"/>
        <v>-1006</v>
      </c>
      <c r="M176" s="40"/>
      <c r="N176" s="41"/>
      <c r="O176" s="41"/>
      <c r="P176" s="41"/>
      <c r="Q176" s="41"/>
      <c r="R176" s="41"/>
      <c r="S176" s="41"/>
      <c r="T176" s="41"/>
      <c r="U176" s="41"/>
    </row>
    <row r="177" spans="1:12">
      <c r="A177" s="19" t="s">
        <v>620</v>
      </c>
      <c r="B177" s="30" t="s">
        <v>621</v>
      </c>
      <c r="C177" s="30" t="s">
        <v>22</v>
      </c>
      <c r="D177" s="35">
        <v>23</v>
      </c>
      <c r="E177" s="46" t="s">
        <v>622</v>
      </c>
      <c r="F177" s="38" t="s">
        <v>623</v>
      </c>
      <c r="G177" s="42">
        <v>370</v>
      </c>
      <c r="H177" s="25">
        <v>44562</v>
      </c>
      <c r="I177" s="25">
        <v>44926</v>
      </c>
      <c r="J177" s="30" t="s">
        <v>17</v>
      </c>
      <c r="K177" s="27">
        <v>370</v>
      </c>
      <c r="L177" s="55">
        <f t="shared" si="8"/>
        <v>0</v>
      </c>
    </row>
    <row r="178" spans="1:12">
      <c r="A178" s="19" t="s">
        <v>624</v>
      </c>
      <c r="B178" s="20" t="s">
        <v>625</v>
      </c>
      <c r="C178" s="30" t="s">
        <v>22</v>
      </c>
      <c r="D178" s="35">
        <v>23</v>
      </c>
      <c r="E178" s="39" t="s">
        <v>92</v>
      </c>
      <c r="F178" s="38" t="s">
        <v>93</v>
      </c>
      <c r="G178" s="42">
        <v>3000</v>
      </c>
      <c r="H178" s="25">
        <v>44768</v>
      </c>
      <c r="I178" s="25">
        <v>44926</v>
      </c>
      <c r="J178" s="26" t="s">
        <v>32</v>
      </c>
      <c r="K178" s="27">
        <v>2510</v>
      </c>
      <c r="L178" s="55">
        <f t="shared" si="8"/>
        <v>-490</v>
      </c>
    </row>
    <row r="179" spans="1:12">
      <c r="A179" s="19" t="s">
        <v>626</v>
      </c>
      <c r="B179" s="20" t="s">
        <v>627</v>
      </c>
      <c r="C179" s="30" t="s">
        <v>22</v>
      </c>
      <c r="D179" s="35">
        <v>23</v>
      </c>
      <c r="E179" s="39" t="s">
        <v>35</v>
      </c>
      <c r="F179" s="38" t="s">
        <v>36</v>
      </c>
      <c r="G179" s="42">
        <v>2500</v>
      </c>
      <c r="H179" s="25">
        <v>44747</v>
      </c>
      <c r="I179" s="25">
        <v>44926</v>
      </c>
      <c r="J179" s="26" t="s">
        <v>32</v>
      </c>
      <c r="K179" s="27">
        <v>850</v>
      </c>
      <c r="L179" s="55">
        <f>K179-G179</f>
        <v>-1650</v>
      </c>
    </row>
    <row r="180" spans="1:12">
      <c r="A180" s="19" t="s">
        <v>629</v>
      </c>
      <c r="B180" s="20" t="s">
        <v>630</v>
      </c>
      <c r="C180" s="30" t="s">
        <v>22</v>
      </c>
      <c r="D180" s="35">
        <v>23</v>
      </c>
      <c r="E180" s="39" t="s">
        <v>631</v>
      </c>
      <c r="F180" s="38" t="s">
        <v>632</v>
      </c>
      <c r="G180" s="42">
        <v>32000</v>
      </c>
      <c r="H180" s="25">
        <v>44696</v>
      </c>
      <c r="I180" s="25">
        <v>44804</v>
      </c>
      <c r="J180" s="26" t="s">
        <v>17</v>
      </c>
      <c r="K180" s="27">
        <v>18000</v>
      </c>
      <c r="L180" s="55">
        <f>K180-G180</f>
        <v>-14000</v>
      </c>
    </row>
    <row r="181" spans="1:12">
      <c r="A181" s="19" t="s">
        <v>633</v>
      </c>
      <c r="B181" s="20" t="s">
        <v>634</v>
      </c>
      <c r="C181" s="30" t="s">
        <v>22</v>
      </c>
      <c r="D181" s="35">
        <v>23</v>
      </c>
      <c r="E181" s="46" t="s">
        <v>26</v>
      </c>
      <c r="F181" s="38" t="s">
        <v>27</v>
      </c>
      <c r="G181" s="42">
        <v>39900</v>
      </c>
      <c r="H181" s="25">
        <v>44682</v>
      </c>
      <c r="I181" s="25">
        <v>44742</v>
      </c>
      <c r="J181" s="30" t="s">
        <v>25</v>
      </c>
      <c r="K181" s="27">
        <v>27830.48</v>
      </c>
      <c r="L181" s="55">
        <f>K181-G181</f>
        <v>-12069.52</v>
      </c>
    </row>
    <row r="182" spans="1:12">
      <c r="A182" s="19" t="s">
        <v>635</v>
      </c>
      <c r="B182" s="20" t="s">
        <v>636</v>
      </c>
      <c r="C182" s="30" t="s">
        <v>22</v>
      </c>
      <c r="D182" s="35">
        <v>23</v>
      </c>
      <c r="E182" s="39" t="s">
        <v>92</v>
      </c>
      <c r="F182" s="38" t="s">
        <v>93</v>
      </c>
      <c r="G182" s="42">
        <v>672.21</v>
      </c>
      <c r="H182" s="25">
        <v>44562</v>
      </c>
      <c r="I182" s="25">
        <v>44926</v>
      </c>
      <c r="J182" s="26" t="s">
        <v>17</v>
      </c>
      <c r="K182" s="27">
        <v>520</v>
      </c>
      <c r="L182" s="55">
        <f>K182-G182</f>
        <v>-152.21000000000004</v>
      </c>
    </row>
    <row r="183" spans="1:12">
      <c r="A183" s="19" t="s">
        <v>637</v>
      </c>
      <c r="B183" s="20" t="s">
        <v>638</v>
      </c>
      <c r="C183" s="30" t="s">
        <v>22</v>
      </c>
      <c r="D183" s="35">
        <v>23</v>
      </c>
      <c r="E183" s="39" t="s">
        <v>639</v>
      </c>
      <c r="F183" s="38" t="s">
        <v>640</v>
      </c>
      <c r="G183" s="42">
        <v>1000</v>
      </c>
      <c r="H183" s="25">
        <v>44643</v>
      </c>
      <c r="I183" s="25">
        <v>44926</v>
      </c>
      <c r="J183" s="26" t="s">
        <v>17</v>
      </c>
      <c r="K183" s="27">
        <v>120</v>
      </c>
      <c r="L183" s="55">
        <f>K183-G183</f>
        <v>-880</v>
      </c>
    </row>
    <row r="184" spans="1:12">
      <c r="A184" s="19" t="s">
        <v>641</v>
      </c>
      <c r="B184" s="20" t="s">
        <v>642</v>
      </c>
      <c r="C184" s="30" t="s">
        <v>22</v>
      </c>
      <c r="D184" s="35">
        <v>23</v>
      </c>
      <c r="E184" s="39" t="s">
        <v>643</v>
      </c>
      <c r="F184" s="38" t="s">
        <v>644</v>
      </c>
      <c r="G184" s="42">
        <v>1000</v>
      </c>
      <c r="H184" s="25">
        <v>44746</v>
      </c>
      <c r="I184" s="25">
        <v>44926</v>
      </c>
      <c r="J184" s="26" t="s">
        <v>32</v>
      </c>
      <c r="K184" s="27">
        <v>516.99</v>
      </c>
      <c r="L184" s="55">
        <f>K184-G184</f>
        <v>-483.01</v>
      </c>
    </row>
    <row r="185" spans="1:12">
      <c r="A185" s="19" t="s">
        <v>645</v>
      </c>
      <c r="B185" s="45" t="s">
        <v>646</v>
      </c>
      <c r="C185" s="30" t="s">
        <v>22</v>
      </c>
      <c r="D185" s="35">
        <v>23</v>
      </c>
      <c r="E185" s="19" t="s">
        <v>219</v>
      </c>
      <c r="F185" s="23" t="s">
        <v>220</v>
      </c>
      <c r="G185" s="47" t="s">
        <v>647</v>
      </c>
      <c r="H185" s="25">
        <v>44197</v>
      </c>
      <c r="I185" s="25">
        <v>44926</v>
      </c>
      <c r="J185" s="26" t="s">
        <v>17</v>
      </c>
      <c r="K185" s="27">
        <f>53767.75/1.22</f>
        <v>44071.926229508201</v>
      </c>
      <c r="L185" s="55">
        <f>K185-G185</f>
        <v>12895.926229508201</v>
      </c>
    </row>
    <row r="186" spans="1:12">
      <c r="A186" s="19" t="s">
        <v>648</v>
      </c>
      <c r="B186" s="20" t="s">
        <v>649</v>
      </c>
      <c r="C186" s="30" t="s">
        <v>22</v>
      </c>
      <c r="D186" s="35">
        <v>23</v>
      </c>
      <c r="E186" s="39" t="s">
        <v>650</v>
      </c>
      <c r="F186" s="38" t="s">
        <v>651</v>
      </c>
      <c r="G186" s="42">
        <v>1500</v>
      </c>
      <c r="H186" s="25">
        <v>44651</v>
      </c>
      <c r="I186" s="25">
        <v>44926</v>
      </c>
      <c r="J186" s="30" t="s">
        <v>25</v>
      </c>
      <c r="K186" s="27">
        <v>981.2</v>
      </c>
      <c r="L186" s="55">
        <f>K186-G186</f>
        <v>-518.79999999999995</v>
      </c>
    </row>
    <row r="187" spans="1:12">
      <c r="A187" s="19" t="s">
        <v>652</v>
      </c>
      <c r="B187" s="20" t="s">
        <v>653</v>
      </c>
      <c r="C187" s="30" t="s">
        <v>22</v>
      </c>
      <c r="D187" s="35">
        <v>23</v>
      </c>
      <c r="E187" s="39" t="s">
        <v>654</v>
      </c>
      <c r="F187" s="38" t="s">
        <v>655</v>
      </c>
      <c r="G187" s="42">
        <v>1300</v>
      </c>
      <c r="H187" s="25">
        <v>44686</v>
      </c>
      <c r="I187" s="25">
        <v>44926</v>
      </c>
      <c r="J187" s="30" t="s">
        <v>25</v>
      </c>
      <c r="K187" s="27">
        <v>1185.1600000000001</v>
      </c>
      <c r="L187" s="55">
        <f>K187-G187</f>
        <v>-114.83999999999992</v>
      </c>
    </row>
    <row r="188" spans="1:12">
      <c r="A188" s="19" t="s">
        <v>656</v>
      </c>
      <c r="B188" s="45" t="s">
        <v>657</v>
      </c>
      <c r="C188" s="30" t="s">
        <v>22</v>
      </c>
      <c r="D188" s="35">
        <v>23</v>
      </c>
      <c r="E188" s="19" t="s">
        <v>126</v>
      </c>
      <c r="F188" s="23" t="s">
        <v>127</v>
      </c>
      <c r="G188" s="47" t="s">
        <v>658</v>
      </c>
      <c r="H188" s="25">
        <v>44154</v>
      </c>
      <c r="I188" s="25">
        <v>44884</v>
      </c>
      <c r="J188" s="26" t="s">
        <v>25</v>
      </c>
      <c r="K188" s="27">
        <v>9654.75</v>
      </c>
      <c r="L188" s="55">
        <f>K188-G188</f>
        <v>-17692.07</v>
      </c>
    </row>
    <row r="189" spans="1:12">
      <c r="A189" s="19" t="s">
        <v>659</v>
      </c>
      <c r="B189" s="20" t="s">
        <v>660</v>
      </c>
      <c r="C189" s="30" t="s">
        <v>22</v>
      </c>
      <c r="D189" s="35">
        <v>23</v>
      </c>
      <c r="E189" s="46" t="s">
        <v>68</v>
      </c>
      <c r="F189" s="38" t="s">
        <v>69</v>
      </c>
      <c r="G189" s="42">
        <v>13524.7</v>
      </c>
      <c r="H189" s="25">
        <v>44713</v>
      </c>
      <c r="I189" s="25">
        <v>44742</v>
      </c>
      <c r="J189" s="26" t="s">
        <v>17</v>
      </c>
      <c r="K189" s="27">
        <v>13524.7</v>
      </c>
      <c r="L189" s="55">
        <f>K189-G189</f>
        <v>0</v>
      </c>
    </row>
    <row r="190" spans="1:12">
      <c r="A190" s="19" t="s">
        <v>661</v>
      </c>
      <c r="B190" s="20" t="s">
        <v>662</v>
      </c>
      <c r="C190" s="30" t="s">
        <v>22</v>
      </c>
      <c r="D190" s="35">
        <v>23</v>
      </c>
      <c r="E190" s="39" t="s">
        <v>663</v>
      </c>
      <c r="F190" s="38" t="s">
        <v>664</v>
      </c>
      <c r="G190" s="42">
        <v>2000</v>
      </c>
      <c r="H190" s="25">
        <v>44615</v>
      </c>
      <c r="I190" s="25">
        <v>44926</v>
      </c>
      <c r="J190" s="26" t="s">
        <v>32</v>
      </c>
      <c r="K190" s="27">
        <v>460</v>
      </c>
      <c r="L190" s="55">
        <f>K190-G190</f>
        <v>-1540</v>
      </c>
    </row>
    <row r="191" spans="1:12">
      <c r="A191" s="19" t="s">
        <v>665</v>
      </c>
      <c r="B191" s="20" t="s">
        <v>666</v>
      </c>
      <c r="C191" s="30" t="s">
        <v>22</v>
      </c>
      <c r="D191" s="35">
        <v>23</v>
      </c>
      <c r="E191" s="39" t="s">
        <v>667</v>
      </c>
      <c r="F191" s="38" t="s">
        <v>668</v>
      </c>
      <c r="G191" s="42">
        <v>670.96</v>
      </c>
      <c r="H191" s="25">
        <v>44796</v>
      </c>
      <c r="I191" s="25">
        <v>44796</v>
      </c>
      <c r="J191" s="26" t="s">
        <v>17</v>
      </c>
      <c r="K191" s="27">
        <v>568</v>
      </c>
      <c r="L191" s="55">
        <f>K191-G191</f>
        <v>-102.96000000000004</v>
      </c>
    </row>
    <row r="192" spans="1:12">
      <c r="A192" s="19" t="s">
        <v>669</v>
      </c>
      <c r="B192" s="20" t="s">
        <v>670</v>
      </c>
      <c r="C192" s="30" t="s">
        <v>22</v>
      </c>
      <c r="D192" s="35">
        <v>23</v>
      </c>
      <c r="E192" s="39" t="s">
        <v>236</v>
      </c>
      <c r="F192" s="38" t="s">
        <v>237</v>
      </c>
      <c r="G192" s="42">
        <v>2000</v>
      </c>
      <c r="H192" s="25">
        <v>44610</v>
      </c>
      <c r="I192" s="25">
        <v>44926</v>
      </c>
      <c r="J192" s="30" t="s">
        <v>25</v>
      </c>
      <c r="K192" s="27">
        <v>325.61</v>
      </c>
      <c r="L192" s="55">
        <f>K192-G192</f>
        <v>-1674.3899999999999</v>
      </c>
    </row>
    <row r="193" spans="1:12">
      <c r="A193" s="19" t="s">
        <v>671</v>
      </c>
      <c r="B193" s="20" t="s">
        <v>672</v>
      </c>
      <c r="C193" s="30" t="s">
        <v>22</v>
      </c>
      <c r="D193" s="35">
        <v>23</v>
      </c>
      <c r="E193" s="46" t="s">
        <v>68</v>
      </c>
      <c r="F193" s="38" t="s">
        <v>69</v>
      </c>
      <c r="G193" s="42">
        <v>30555.26</v>
      </c>
      <c r="H193" s="25">
        <v>44593</v>
      </c>
      <c r="I193" s="25">
        <v>44620</v>
      </c>
      <c r="J193" s="30" t="s">
        <v>17</v>
      </c>
      <c r="K193" s="27">
        <v>30555.26</v>
      </c>
      <c r="L193" s="55">
        <f>K193-G193</f>
        <v>0</v>
      </c>
    </row>
    <row r="194" spans="1:12">
      <c r="A194" s="19" t="s">
        <v>673</v>
      </c>
      <c r="B194" s="20" t="s">
        <v>674</v>
      </c>
      <c r="C194" s="30" t="s">
        <v>22</v>
      </c>
      <c r="D194" s="35">
        <v>23</v>
      </c>
      <c r="E194" s="46" t="s">
        <v>26</v>
      </c>
      <c r="F194" s="38" t="s">
        <v>27</v>
      </c>
      <c r="G194" s="42">
        <v>39900</v>
      </c>
      <c r="H194" s="25">
        <v>44621</v>
      </c>
      <c r="I194" s="25">
        <v>44681</v>
      </c>
      <c r="J194" s="30" t="s">
        <v>25</v>
      </c>
      <c r="K194" s="27">
        <v>27268.48</v>
      </c>
      <c r="L194" s="55">
        <f>K194-G194</f>
        <v>-12631.52</v>
      </c>
    </row>
    <row r="195" spans="1:12">
      <c r="A195" s="19" t="s">
        <v>675</v>
      </c>
      <c r="B195" s="20" t="s">
        <v>676</v>
      </c>
      <c r="C195" s="30" t="s">
        <v>22</v>
      </c>
      <c r="D195" s="35">
        <v>23</v>
      </c>
      <c r="E195" s="39" t="s">
        <v>677</v>
      </c>
      <c r="F195" s="38" t="s">
        <v>678</v>
      </c>
      <c r="G195" s="42">
        <v>1000</v>
      </c>
      <c r="H195" s="25">
        <v>44671</v>
      </c>
      <c r="I195" s="25">
        <v>44926</v>
      </c>
      <c r="J195" s="30" t="s">
        <v>25</v>
      </c>
      <c r="K195" s="27">
        <v>187</v>
      </c>
      <c r="L195" s="55">
        <f>K195-G195</f>
        <v>-813</v>
      </c>
    </row>
    <row r="196" spans="1:12">
      <c r="A196" s="19" t="s">
        <v>679</v>
      </c>
      <c r="B196" s="20" t="s">
        <v>680</v>
      </c>
      <c r="C196" s="30" t="s">
        <v>22</v>
      </c>
      <c r="D196" s="35">
        <v>23</v>
      </c>
      <c r="E196" s="39" t="s">
        <v>681</v>
      </c>
      <c r="F196" s="38" t="s">
        <v>682</v>
      </c>
      <c r="G196" s="42">
        <v>7000</v>
      </c>
      <c r="H196" s="25">
        <v>44562</v>
      </c>
      <c r="I196" s="25">
        <v>44926</v>
      </c>
      <c r="J196" s="30" t="s">
        <v>25</v>
      </c>
      <c r="K196" s="27">
        <v>6004.11</v>
      </c>
      <c r="L196" s="55">
        <f>K196-G196</f>
        <v>-995.89000000000033</v>
      </c>
    </row>
    <row r="197" spans="1:12">
      <c r="A197" s="19" t="s">
        <v>683</v>
      </c>
      <c r="B197" s="20" t="s">
        <v>684</v>
      </c>
      <c r="C197" s="30" t="s">
        <v>22</v>
      </c>
      <c r="D197" s="35">
        <v>23</v>
      </c>
      <c r="E197" s="39" t="s">
        <v>422</v>
      </c>
      <c r="F197" s="38" t="s">
        <v>423</v>
      </c>
      <c r="G197" s="42">
        <v>3000</v>
      </c>
      <c r="H197" s="25">
        <v>44763</v>
      </c>
      <c r="I197" s="25">
        <v>44926</v>
      </c>
      <c r="J197" s="26" t="s">
        <v>32</v>
      </c>
      <c r="K197" s="27">
        <v>2620</v>
      </c>
      <c r="L197" s="55">
        <f>K197-G197</f>
        <v>-380</v>
      </c>
    </row>
    <row r="198" spans="1:12">
      <c r="A198" s="19" t="s">
        <v>685</v>
      </c>
      <c r="B198" s="20" t="s">
        <v>686</v>
      </c>
      <c r="C198" s="30" t="s">
        <v>22</v>
      </c>
      <c r="D198" s="35">
        <v>23</v>
      </c>
      <c r="E198" s="39" t="s">
        <v>130</v>
      </c>
      <c r="F198" s="38" t="s">
        <v>131</v>
      </c>
      <c r="G198" s="42">
        <v>3000</v>
      </c>
      <c r="H198" s="25">
        <v>44889</v>
      </c>
      <c r="I198" s="25">
        <v>44926</v>
      </c>
      <c r="J198" s="26" t="s">
        <v>32</v>
      </c>
      <c r="K198" s="27">
        <v>2390</v>
      </c>
      <c r="L198" s="55">
        <f>K198-G198</f>
        <v>-610</v>
      </c>
    </row>
    <row r="199" spans="1:12">
      <c r="A199" s="19" t="s">
        <v>687</v>
      </c>
      <c r="B199" s="20" t="s">
        <v>688</v>
      </c>
      <c r="C199" s="30" t="s">
        <v>22</v>
      </c>
      <c r="D199" s="35">
        <v>23</v>
      </c>
      <c r="E199" s="39" t="s">
        <v>689</v>
      </c>
      <c r="F199" s="38" t="s">
        <v>690</v>
      </c>
      <c r="G199" s="42">
        <v>22000</v>
      </c>
      <c r="H199" s="25">
        <v>44562</v>
      </c>
      <c r="I199" s="25">
        <v>44926</v>
      </c>
      <c r="J199" s="26" t="s">
        <v>17</v>
      </c>
      <c r="K199" s="27">
        <v>13249.6</v>
      </c>
      <c r="L199" s="55">
        <f>K199-G199</f>
        <v>-8750.4</v>
      </c>
    </row>
    <row r="200" spans="1:12">
      <c r="A200" s="19" t="s">
        <v>691</v>
      </c>
      <c r="B200" s="20" t="s">
        <v>692</v>
      </c>
      <c r="C200" s="30" t="s">
        <v>22</v>
      </c>
      <c r="D200" s="35">
        <v>23</v>
      </c>
      <c r="E200" s="39" t="s">
        <v>693</v>
      </c>
      <c r="F200" s="38" t="s">
        <v>694</v>
      </c>
      <c r="G200" s="42">
        <v>2000</v>
      </c>
      <c r="H200" s="25">
        <v>44578</v>
      </c>
      <c r="I200" s="25">
        <v>44926</v>
      </c>
      <c r="J200" s="26" t="s">
        <v>17</v>
      </c>
      <c r="K200" s="27">
        <v>766.15</v>
      </c>
      <c r="L200" s="55">
        <f>K200-G200</f>
        <v>-1233.8499999999999</v>
      </c>
    </row>
    <row r="201" spans="1:12">
      <c r="A201" s="19" t="s">
        <v>695</v>
      </c>
      <c r="B201" s="20" t="s">
        <v>696</v>
      </c>
      <c r="C201" s="30" t="s">
        <v>22</v>
      </c>
      <c r="D201" s="35">
        <v>23</v>
      </c>
      <c r="E201" s="39" t="s">
        <v>261</v>
      </c>
      <c r="F201" s="38" t="s">
        <v>262</v>
      </c>
      <c r="G201" s="42">
        <v>2500</v>
      </c>
      <c r="H201" s="25">
        <v>44644</v>
      </c>
      <c r="I201" s="25">
        <v>44926</v>
      </c>
      <c r="J201" s="26" t="s">
        <v>17</v>
      </c>
      <c r="K201" s="27">
        <v>1727</v>
      </c>
      <c r="L201" s="55">
        <f>K201-G201</f>
        <v>-773</v>
      </c>
    </row>
    <row r="202" spans="1:12">
      <c r="A202" s="19" t="s">
        <v>697</v>
      </c>
      <c r="B202" s="20" t="s">
        <v>698</v>
      </c>
      <c r="C202" s="30" t="s">
        <v>22</v>
      </c>
      <c r="D202" s="35">
        <v>23</v>
      </c>
      <c r="E202" s="39" t="s">
        <v>699</v>
      </c>
      <c r="F202" s="38" t="s">
        <v>700</v>
      </c>
      <c r="G202" s="42">
        <v>3920</v>
      </c>
      <c r="H202" s="25">
        <v>44875</v>
      </c>
      <c r="I202" s="25">
        <v>44926</v>
      </c>
      <c r="J202" s="26" t="s">
        <v>32</v>
      </c>
      <c r="K202" s="27">
        <v>3830</v>
      </c>
      <c r="L202" s="55">
        <f>K202-G202</f>
        <v>-90</v>
      </c>
    </row>
    <row r="203" spans="1:12">
      <c r="A203" s="19" t="s">
        <v>701</v>
      </c>
      <c r="B203" s="20" t="s">
        <v>702</v>
      </c>
      <c r="C203" s="30" t="s">
        <v>22</v>
      </c>
      <c r="D203" s="35">
        <v>23</v>
      </c>
      <c r="E203" s="39" t="s">
        <v>703</v>
      </c>
      <c r="F203" s="38" t="s">
        <v>704</v>
      </c>
      <c r="G203" s="42">
        <v>250</v>
      </c>
      <c r="H203" s="25">
        <v>44797</v>
      </c>
      <c r="I203" s="25">
        <v>44926</v>
      </c>
      <c r="J203" s="26" t="s">
        <v>17</v>
      </c>
      <c r="K203" s="27">
        <v>189.9</v>
      </c>
      <c r="L203" s="55">
        <f>K203-G203</f>
        <v>-60.099999999999994</v>
      </c>
    </row>
    <row r="204" spans="1:12">
      <c r="A204" s="19" t="s">
        <v>705</v>
      </c>
      <c r="B204" s="20" t="s">
        <v>706</v>
      </c>
      <c r="C204" s="30" t="s">
        <v>22</v>
      </c>
      <c r="D204" s="35">
        <v>23</v>
      </c>
      <c r="E204" s="39" t="s">
        <v>707</v>
      </c>
      <c r="F204" s="38" t="s">
        <v>708</v>
      </c>
      <c r="G204" s="42">
        <v>3000</v>
      </c>
      <c r="H204" s="25">
        <v>44550</v>
      </c>
      <c r="I204" s="25">
        <v>44620</v>
      </c>
      <c r="J204" s="26" t="s">
        <v>17</v>
      </c>
      <c r="K204" s="27">
        <v>2283.4</v>
      </c>
      <c r="L204" s="55">
        <f>K204-G204</f>
        <v>-716.59999999999991</v>
      </c>
    </row>
    <row r="205" spans="1:12">
      <c r="A205" s="19" t="s">
        <v>709</v>
      </c>
      <c r="B205" s="20" t="s">
        <v>710</v>
      </c>
      <c r="C205" s="30" t="s">
        <v>22</v>
      </c>
      <c r="D205" s="35">
        <v>23</v>
      </c>
      <c r="E205" s="39" t="s">
        <v>353</v>
      </c>
      <c r="F205" s="38" t="s">
        <v>354</v>
      </c>
      <c r="G205" s="42">
        <v>1600</v>
      </c>
      <c r="H205" s="25">
        <v>44763</v>
      </c>
      <c r="I205" s="25">
        <v>44926</v>
      </c>
      <c r="J205" s="26" t="s">
        <v>17</v>
      </c>
      <c r="K205" s="27">
        <v>1600</v>
      </c>
      <c r="L205" s="55">
        <f>K205-G205</f>
        <v>0</v>
      </c>
    </row>
    <row r="206" spans="1:12">
      <c r="A206" s="19" t="s">
        <v>711</v>
      </c>
      <c r="B206" s="20" t="s">
        <v>712</v>
      </c>
      <c r="C206" s="30" t="s">
        <v>22</v>
      </c>
      <c r="D206" s="35">
        <v>23</v>
      </c>
      <c r="E206" s="39" t="s">
        <v>713</v>
      </c>
      <c r="F206" s="38" t="s">
        <v>714</v>
      </c>
      <c r="G206" s="42">
        <v>2500</v>
      </c>
      <c r="H206" s="25">
        <v>44562</v>
      </c>
      <c r="I206" s="25">
        <v>44926</v>
      </c>
      <c r="J206" s="26" t="s">
        <v>17</v>
      </c>
      <c r="K206" s="27">
        <v>2500</v>
      </c>
      <c r="L206" s="55">
        <f>K206-G206</f>
        <v>0</v>
      </c>
    </row>
    <row r="207" spans="1:12">
      <c r="A207" s="19" t="s">
        <v>715</v>
      </c>
      <c r="B207" s="20" t="s">
        <v>716</v>
      </c>
      <c r="C207" s="30" t="s">
        <v>22</v>
      </c>
      <c r="D207" s="35">
        <v>23</v>
      </c>
      <c r="E207" s="39" t="s">
        <v>236</v>
      </c>
      <c r="F207" s="38" t="s">
        <v>237</v>
      </c>
      <c r="G207" s="42">
        <v>1000</v>
      </c>
      <c r="H207" s="25">
        <v>44594</v>
      </c>
      <c r="I207" s="25">
        <v>44926</v>
      </c>
      <c r="J207" s="30" t="s">
        <v>25</v>
      </c>
      <c r="K207" s="27">
        <v>422.22</v>
      </c>
      <c r="L207" s="55">
        <f>K207-G207</f>
        <v>-577.78</v>
      </c>
    </row>
    <row r="208" spans="1:12">
      <c r="A208" s="19" t="s">
        <v>717</v>
      </c>
      <c r="B208" s="20" t="s">
        <v>718</v>
      </c>
      <c r="C208" s="30" t="s">
        <v>22</v>
      </c>
      <c r="D208" s="35">
        <v>23</v>
      </c>
      <c r="E208" s="39" t="s">
        <v>643</v>
      </c>
      <c r="F208" s="38" t="s">
        <v>644</v>
      </c>
      <c r="G208" s="42">
        <v>8000</v>
      </c>
      <c r="H208" s="25">
        <v>44777</v>
      </c>
      <c r="I208" s="25">
        <v>44926</v>
      </c>
      <c r="J208" s="26" t="s">
        <v>32</v>
      </c>
      <c r="K208" s="27">
        <v>4949.87</v>
      </c>
      <c r="L208" s="55">
        <f>K208-G208</f>
        <v>-3050.13</v>
      </c>
    </row>
    <row r="209" spans="1:12">
      <c r="A209" s="19" t="s">
        <v>719</v>
      </c>
      <c r="B209" s="20" t="s">
        <v>720</v>
      </c>
      <c r="C209" s="30" t="s">
        <v>22</v>
      </c>
      <c r="D209" s="35">
        <v>23</v>
      </c>
      <c r="E209" s="39" t="s">
        <v>721</v>
      </c>
      <c r="F209" s="38" t="s">
        <v>722</v>
      </c>
      <c r="G209" s="42">
        <v>350</v>
      </c>
      <c r="H209" s="25">
        <v>44895</v>
      </c>
      <c r="I209" s="25">
        <v>44926</v>
      </c>
      <c r="J209" s="30" t="s">
        <v>25</v>
      </c>
      <c r="K209" s="27">
        <v>330</v>
      </c>
      <c r="L209" s="55">
        <f>K209-G209</f>
        <v>-20</v>
      </c>
    </row>
    <row r="210" spans="1:12">
      <c r="A210" s="19" t="s">
        <v>723</v>
      </c>
      <c r="B210" s="20" t="s">
        <v>724</v>
      </c>
      <c r="C210" s="30" t="s">
        <v>22</v>
      </c>
      <c r="D210" s="35">
        <v>23</v>
      </c>
      <c r="E210" s="39" t="s">
        <v>650</v>
      </c>
      <c r="F210" s="38" t="s">
        <v>651</v>
      </c>
      <c r="G210" s="42">
        <v>2500</v>
      </c>
      <c r="H210" s="25">
        <v>44223</v>
      </c>
      <c r="I210" s="25">
        <v>44712</v>
      </c>
      <c r="J210" s="26" t="s">
        <v>17</v>
      </c>
      <c r="K210" s="27">
        <v>650</v>
      </c>
      <c r="L210" s="55">
        <f>K210-G210</f>
        <v>-1850</v>
      </c>
    </row>
    <row r="211" spans="1:12">
      <c r="A211" s="19" t="s">
        <v>725</v>
      </c>
      <c r="B211" s="20" t="s">
        <v>726</v>
      </c>
      <c r="C211" s="30" t="s">
        <v>22</v>
      </c>
      <c r="D211" s="36">
        <v>23</v>
      </c>
      <c r="E211" s="39" t="s">
        <v>434</v>
      </c>
      <c r="F211" s="38" t="s">
        <v>435</v>
      </c>
      <c r="G211" s="42">
        <v>190.4</v>
      </c>
      <c r="H211" s="25">
        <v>44562</v>
      </c>
      <c r="I211" s="25">
        <v>44926</v>
      </c>
      <c r="J211" s="39" t="s">
        <v>25</v>
      </c>
      <c r="K211" s="27">
        <v>190.4</v>
      </c>
      <c r="L211" s="55">
        <f t="shared" ref="L211:L216" si="9">K211-G211</f>
        <v>0</v>
      </c>
    </row>
    <row r="212" spans="1:12">
      <c r="A212" s="19" t="s">
        <v>727</v>
      </c>
      <c r="B212" s="20" t="s">
        <v>728</v>
      </c>
      <c r="C212" s="30" t="s">
        <v>22</v>
      </c>
      <c r="D212" s="35">
        <v>23</v>
      </c>
      <c r="E212" s="39" t="s">
        <v>353</v>
      </c>
      <c r="F212" s="38" t="s">
        <v>354</v>
      </c>
      <c r="G212" s="42">
        <v>1420</v>
      </c>
      <c r="H212" s="25">
        <v>44594</v>
      </c>
      <c r="I212" s="25">
        <v>44620</v>
      </c>
      <c r="J212" s="26" t="s">
        <v>17</v>
      </c>
      <c r="K212" s="27">
        <v>1420</v>
      </c>
      <c r="L212" s="55">
        <f t="shared" si="9"/>
        <v>0</v>
      </c>
    </row>
    <row r="213" spans="1:12">
      <c r="A213" s="19" t="s">
        <v>729</v>
      </c>
      <c r="B213" s="20" t="s">
        <v>730</v>
      </c>
      <c r="C213" s="30" t="s">
        <v>22</v>
      </c>
      <c r="D213" s="35">
        <v>23</v>
      </c>
      <c r="E213" s="39" t="s">
        <v>731</v>
      </c>
      <c r="F213" s="38" t="s">
        <v>732</v>
      </c>
      <c r="G213" s="42">
        <v>1500</v>
      </c>
      <c r="H213" s="25">
        <v>44677</v>
      </c>
      <c r="I213" s="25">
        <v>44926</v>
      </c>
      <c r="J213" s="26" t="s">
        <v>17</v>
      </c>
      <c r="K213" s="27">
        <v>816.9</v>
      </c>
      <c r="L213" s="55">
        <f t="shared" si="9"/>
        <v>-683.1</v>
      </c>
    </row>
    <row r="214" spans="1:12">
      <c r="A214" s="19" t="s">
        <v>733</v>
      </c>
      <c r="B214" s="20" t="s">
        <v>734</v>
      </c>
      <c r="C214" s="30" t="s">
        <v>22</v>
      </c>
      <c r="D214" s="35">
        <v>23</v>
      </c>
      <c r="E214" s="39" t="s">
        <v>126</v>
      </c>
      <c r="F214" s="38" t="s">
        <v>127</v>
      </c>
      <c r="G214" s="42">
        <v>6240</v>
      </c>
      <c r="H214" s="25">
        <v>44835</v>
      </c>
      <c r="I214" s="25">
        <v>44926</v>
      </c>
      <c r="J214" s="30" t="s">
        <v>25</v>
      </c>
      <c r="K214" s="27">
        <v>1872</v>
      </c>
      <c r="L214" s="55">
        <f t="shared" si="9"/>
        <v>-4368</v>
      </c>
    </row>
    <row r="215" spans="1:12">
      <c r="A215" s="19" t="s">
        <v>735</v>
      </c>
      <c r="B215" s="20" t="s">
        <v>736</v>
      </c>
      <c r="C215" s="30" t="s">
        <v>22</v>
      </c>
      <c r="D215" s="35">
        <v>23</v>
      </c>
      <c r="E215" s="39" t="s">
        <v>737</v>
      </c>
      <c r="F215" s="38" t="s">
        <v>738</v>
      </c>
      <c r="G215" s="42">
        <v>5000</v>
      </c>
      <c r="H215" s="25">
        <v>44562</v>
      </c>
      <c r="I215" s="25">
        <v>44926</v>
      </c>
      <c r="J215" s="30" t="s">
        <v>25</v>
      </c>
      <c r="K215" s="27">
        <v>4115.01</v>
      </c>
      <c r="L215" s="55">
        <f t="shared" si="9"/>
        <v>-884.98999999999978</v>
      </c>
    </row>
    <row r="216" spans="1:12">
      <c r="A216" s="19" t="s">
        <v>739</v>
      </c>
      <c r="B216" s="20" t="s">
        <v>740</v>
      </c>
      <c r="C216" s="30" t="s">
        <v>22</v>
      </c>
      <c r="D216" s="35">
        <v>23</v>
      </c>
      <c r="E216" s="19" t="s">
        <v>741</v>
      </c>
      <c r="F216" s="38" t="s">
        <v>742</v>
      </c>
      <c r="G216" s="42">
        <v>849.54</v>
      </c>
      <c r="H216" s="25">
        <v>44562</v>
      </c>
      <c r="I216" s="25">
        <v>44926</v>
      </c>
      <c r="J216" s="26" t="s">
        <v>17</v>
      </c>
      <c r="K216" s="27">
        <v>832.88</v>
      </c>
      <c r="L216" s="55">
        <f t="shared" si="9"/>
        <v>-16.659999999999968</v>
      </c>
    </row>
    <row r="217" spans="1:12">
      <c r="A217" s="19" t="s">
        <v>743</v>
      </c>
      <c r="B217" s="20" t="s">
        <v>744</v>
      </c>
      <c r="C217" s="30" t="s">
        <v>22</v>
      </c>
      <c r="D217" s="35">
        <v>23</v>
      </c>
      <c r="E217" s="39" t="s">
        <v>236</v>
      </c>
      <c r="F217" s="38" t="s">
        <v>237</v>
      </c>
      <c r="G217" s="42">
        <v>25000</v>
      </c>
      <c r="H217" s="25">
        <v>44602</v>
      </c>
      <c r="I217" s="25">
        <v>44926</v>
      </c>
      <c r="J217" s="26" t="s">
        <v>17</v>
      </c>
      <c r="K217" s="27">
        <v>14719.76</v>
      </c>
      <c r="L217" s="55">
        <f>K217-G217</f>
        <v>-10280.24</v>
      </c>
    </row>
    <row r="218" spans="1:12">
      <c r="A218" s="19" t="s">
        <v>745</v>
      </c>
      <c r="B218" s="20" t="s">
        <v>746</v>
      </c>
      <c r="C218" s="30" t="s">
        <v>22</v>
      </c>
      <c r="D218" s="35">
        <v>23</v>
      </c>
      <c r="E218" s="21" t="s">
        <v>747</v>
      </c>
      <c r="F218" s="38" t="s">
        <v>748</v>
      </c>
      <c r="G218" s="42">
        <v>352</v>
      </c>
      <c r="H218" s="25">
        <v>44562</v>
      </c>
      <c r="I218" s="25">
        <v>44926</v>
      </c>
      <c r="J218" s="21" t="s">
        <v>17</v>
      </c>
      <c r="K218" s="27">
        <v>352</v>
      </c>
      <c r="L218" s="55">
        <f>K218-G218</f>
        <v>0</v>
      </c>
    </row>
    <row r="219" spans="1:12">
      <c r="A219" s="19" t="s">
        <v>749</v>
      </c>
      <c r="B219" s="20" t="s">
        <v>750</v>
      </c>
      <c r="C219" s="30" t="s">
        <v>22</v>
      </c>
      <c r="D219" s="35">
        <v>23</v>
      </c>
      <c r="E219" s="39" t="s">
        <v>751</v>
      </c>
      <c r="F219" s="38" t="s">
        <v>628</v>
      </c>
      <c r="G219" s="42">
        <v>2000</v>
      </c>
      <c r="H219" s="25">
        <v>44637</v>
      </c>
      <c r="I219" s="25">
        <v>44926</v>
      </c>
      <c r="J219" s="26" t="s">
        <v>17</v>
      </c>
      <c r="K219" s="27">
        <v>580</v>
      </c>
      <c r="L219" s="55">
        <f>K219-G219</f>
        <v>-1420</v>
      </c>
    </row>
    <row r="220" spans="1:12">
      <c r="A220" s="19" t="s">
        <v>752</v>
      </c>
      <c r="B220" s="20" t="s">
        <v>753</v>
      </c>
      <c r="C220" s="30" t="s">
        <v>22</v>
      </c>
      <c r="D220" s="35">
        <v>23</v>
      </c>
      <c r="E220" s="39" t="s">
        <v>754</v>
      </c>
      <c r="F220" s="38" t="s">
        <v>755</v>
      </c>
      <c r="G220" s="42">
        <v>5000</v>
      </c>
      <c r="H220" s="25">
        <v>44594</v>
      </c>
      <c r="I220" s="25">
        <v>44926</v>
      </c>
      <c r="J220" s="30" t="s">
        <v>25</v>
      </c>
      <c r="K220" s="27">
        <v>3759.37</v>
      </c>
      <c r="L220" s="55">
        <f>K220-G220</f>
        <v>-1240.6300000000001</v>
      </c>
    </row>
    <row r="221" spans="1:12">
      <c r="A221" s="19" t="s">
        <v>756</v>
      </c>
      <c r="B221" s="20" t="s">
        <v>757</v>
      </c>
      <c r="C221" s="30" t="s">
        <v>22</v>
      </c>
      <c r="D221" s="35">
        <v>23</v>
      </c>
      <c r="E221" s="39" t="s">
        <v>170</v>
      </c>
      <c r="F221" s="38" t="s">
        <v>171</v>
      </c>
      <c r="G221" s="42">
        <v>1000</v>
      </c>
      <c r="H221" s="25">
        <v>44562</v>
      </c>
      <c r="I221" s="25">
        <v>44926</v>
      </c>
      <c r="J221" s="30" t="s">
        <v>17</v>
      </c>
      <c r="K221" s="27">
        <v>360</v>
      </c>
      <c r="L221" s="55">
        <f>K221-G221</f>
        <v>-640</v>
      </c>
    </row>
    <row r="222" spans="1:12">
      <c r="A222" s="19" t="s">
        <v>758</v>
      </c>
      <c r="B222" s="20" t="s">
        <v>759</v>
      </c>
      <c r="C222" s="30" t="s">
        <v>22</v>
      </c>
      <c r="D222" s="35">
        <v>23</v>
      </c>
      <c r="E222" s="39" t="s">
        <v>760</v>
      </c>
      <c r="F222" s="38" t="s">
        <v>761</v>
      </c>
      <c r="G222" s="42">
        <v>5000</v>
      </c>
      <c r="H222" s="25">
        <v>44683</v>
      </c>
      <c r="I222" s="25">
        <v>44712</v>
      </c>
      <c r="J222" s="26" t="s">
        <v>32</v>
      </c>
      <c r="K222" s="27">
        <v>1310</v>
      </c>
      <c r="L222" s="55">
        <f>K222-G222</f>
        <v>-3690</v>
      </c>
    </row>
    <row r="223" spans="1:12">
      <c r="A223" s="19" t="s">
        <v>762</v>
      </c>
      <c r="B223" s="20" t="s">
        <v>763</v>
      </c>
      <c r="C223" s="30" t="s">
        <v>22</v>
      </c>
      <c r="D223" s="35">
        <v>23</v>
      </c>
      <c r="E223" s="39" t="s">
        <v>764</v>
      </c>
      <c r="F223" s="38" t="s">
        <v>423</v>
      </c>
      <c r="G223" s="42">
        <v>12000</v>
      </c>
      <c r="H223" s="25">
        <v>44655</v>
      </c>
      <c r="I223" s="25">
        <v>44681</v>
      </c>
      <c r="J223" s="26" t="s">
        <v>32</v>
      </c>
      <c r="K223" s="27">
        <v>4597</v>
      </c>
      <c r="L223" s="55">
        <f>K223-G223</f>
        <v>-7403</v>
      </c>
    </row>
    <row r="224" spans="1:12">
      <c r="A224" s="19" t="s">
        <v>765</v>
      </c>
      <c r="B224" s="30" t="s">
        <v>766</v>
      </c>
      <c r="C224" s="30" t="s">
        <v>22</v>
      </c>
      <c r="D224" s="35">
        <v>23</v>
      </c>
      <c r="E224" s="30" t="s">
        <v>256</v>
      </c>
      <c r="F224" s="49" t="s">
        <v>257</v>
      </c>
      <c r="G224" s="50" t="s">
        <v>767</v>
      </c>
      <c r="H224" s="25">
        <v>44008</v>
      </c>
      <c r="I224" s="25">
        <v>44738</v>
      </c>
      <c r="J224" s="26" t="s">
        <v>25</v>
      </c>
      <c r="K224" s="27">
        <v>1267.2</v>
      </c>
      <c r="L224" s="55">
        <f>K224-G224</f>
        <v>-2404.8000000000002</v>
      </c>
    </row>
    <row r="225" spans="1:12">
      <c r="A225" s="19" t="s">
        <v>768</v>
      </c>
      <c r="B225" s="20" t="s">
        <v>769</v>
      </c>
      <c r="C225" s="30" t="s">
        <v>22</v>
      </c>
      <c r="D225" s="35">
        <v>23</v>
      </c>
      <c r="E225" s="39" t="s">
        <v>130</v>
      </c>
      <c r="F225" s="38" t="s">
        <v>131</v>
      </c>
      <c r="G225" s="42">
        <v>5000</v>
      </c>
      <c r="H225" s="25">
        <v>44844</v>
      </c>
      <c r="I225" s="25">
        <v>44926</v>
      </c>
      <c r="J225" s="26" t="s">
        <v>17</v>
      </c>
      <c r="K225" s="27">
        <v>2918.21</v>
      </c>
      <c r="L225" s="55">
        <f>K225-G225</f>
        <v>-2081.79</v>
      </c>
    </row>
    <row r="226" spans="1:12">
      <c r="A226" s="19" t="s">
        <v>770</v>
      </c>
      <c r="B226" s="20" t="s">
        <v>771</v>
      </c>
      <c r="C226" s="30" t="s">
        <v>22</v>
      </c>
      <c r="D226" s="35">
        <v>23</v>
      </c>
      <c r="E226" s="39" t="s">
        <v>126</v>
      </c>
      <c r="F226" s="38" t="s">
        <v>127</v>
      </c>
      <c r="G226" s="42">
        <v>6000</v>
      </c>
      <c r="H226" s="25">
        <v>44562</v>
      </c>
      <c r="I226" s="25">
        <v>44926</v>
      </c>
      <c r="J226" s="21" t="s">
        <v>25</v>
      </c>
      <c r="K226" s="27">
        <v>3963.05</v>
      </c>
      <c r="L226" s="55">
        <f>K226-G226</f>
        <v>-2036.9499999999998</v>
      </c>
    </row>
    <row r="227" spans="1:12">
      <c r="A227" s="19" t="s">
        <v>772</v>
      </c>
      <c r="B227" s="20" t="s">
        <v>773</v>
      </c>
      <c r="C227" s="30" t="s">
        <v>22</v>
      </c>
      <c r="D227" s="35">
        <v>23</v>
      </c>
      <c r="E227" s="39" t="s">
        <v>774</v>
      </c>
      <c r="F227" s="38" t="s">
        <v>775</v>
      </c>
      <c r="G227" s="42">
        <v>2000</v>
      </c>
      <c r="H227" s="25">
        <v>44562</v>
      </c>
      <c r="I227" s="25">
        <v>44926</v>
      </c>
      <c r="J227" s="26" t="s">
        <v>17</v>
      </c>
      <c r="K227" s="27">
        <v>1218.0999999999999</v>
      </c>
      <c r="L227" s="55">
        <f>K227-G227</f>
        <v>-781.90000000000009</v>
      </c>
    </row>
    <row r="228" spans="1:12">
      <c r="A228" s="19" t="s">
        <v>776</v>
      </c>
      <c r="B228" s="26" t="s">
        <v>777</v>
      </c>
      <c r="C228" s="30" t="s">
        <v>22</v>
      </c>
      <c r="D228" s="35">
        <v>23</v>
      </c>
      <c r="E228" s="39" t="s">
        <v>219</v>
      </c>
      <c r="F228" s="38" t="s">
        <v>220</v>
      </c>
      <c r="G228" s="42">
        <v>4227.53</v>
      </c>
      <c r="H228" s="25">
        <v>44835</v>
      </c>
      <c r="I228" s="25">
        <v>44926</v>
      </c>
      <c r="J228" s="30" t="s">
        <v>17</v>
      </c>
      <c r="K228" s="27">
        <v>3897</v>
      </c>
      <c r="L228" s="55">
        <f>K228-G228</f>
        <v>-330.52999999999975</v>
      </c>
    </row>
    <row r="229" spans="1:12">
      <c r="A229" s="19" t="s">
        <v>778</v>
      </c>
      <c r="B229" s="20" t="s">
        <v>779</v>
      </c>
      <c r="C229" s="30" t="s">
        <v>22</v>
      </c>
      <c r="D229" s="35">
        <v>23</v>
      </c>
      <c r="E229" s="39" t="s">
        <v>780</v>
      </c>
      <c r="F229" s="38" t="s">
        <v>781</v>
      </c>
      <c r="G229" s="42">
        <v>7000</v>
      </c>
      <c r="H229" s="25">
        <v>44562</v>
      </c>
      <c r="I229" s="25">
        <v>44926</v>
      </c>
      <c r="J229" s="21" t="s">
        <v>25</v>
      </c>
      <c r="K229" s="27">
        <v>2000</v>
      </c>
      <c r="L229" s="55">
        <f>K229-G229</f>
        <v>-5000</v>
      </c>
    </row>
    <row r="230" spans="1:12">
      <c r="A230" s="19" t="s">
        <v>782</v>
      </c>
      <c r="B230" s="20" t="s">
        <v>783</v>
      </c>
      <c r="C230" s="30" t="s">
        <v>22</v>
      </c>
      <c r="D230" s="35">
        <v>23</v>
      </c>
      <c r="E230" s="39" t="s">
        <v>784</v>
      </c>
      <c r="F230" s="38" t="s">
        <v>785</v>
      </c>
      <c r="G230" s="42">
        <v>1605.72</v>
      </c>
      <c r="H230" s="25">
        <v>44562</v>
      </c>
      <c r="I230" s="25">
        <v>44926</v>
      </c>
      <c r="J230" s="21" t="s">
        <v>25</v>
      </c>
      <c r="K230" s="27">
        <v>1465.94</v>
      </c>
      <c r="L230" s="55">
        <f>K230-G230</f>
        <v>-139.77999999999997</v>
      </c>
    </row>
    <row r="231" spans="1:12">
      <c r="A231" s="19" t="s">
        <v>786</v>
      </c>
      <c r="B231" s="20" t="s">
        <v>787</v>
      </c>
      <c r="C231" s="30" t="s">
        <v>22</v>
      </c>
      <c r="D231" s="35">
        <v>23</v>
      </c>
      <c r="E231" s="39" t="s">
        <v>588</v>
      </c>
      <c r="F231" s="38" t="s">
        <v>589</v>
      </c>
      <c r="G231" s="42">
        <v>4750.2</v>
      </c>
      <c r="H231" s="25">
        <v>44889</v>
      </c>
      <c r="I231" s="25">
        <v>44926</v>
      </c>
      <c r="J231" s="26" t="s">
        <v>17</v>
      </c>
      <c r="K231" s="27">
        <v>4750.2</v>
      </c>
      <c r="L231" s="55">
        <f>K231-G231</f>
        <v>0</v>
      </c>
    </row>
    <row r="232" spans="1:12">
      <c r="A232" s="19" t="s">
        <v>788</v>
      </c>
      <c r="B232" s="20" t="s">
        <v>789</v>
      </c>
      <c r="C232" s="30" t="s">
        <v>22</v>
      </c>
      <c r="D232" s="35">
        <v>23</v>
      </c>
      <c r="E232" s="39" t="s">
        <v>790</v>
      </c>
      <c r="F232" s="38" t="s">
        <v>791</v>
      </c>
      <c r="G232" s="42">
        <v>1500</v>
      </c>
      <c r="H232" s="25">
        <v>44848</v>
      </c>
      <c r="I232" s="25">
        <v>44926</v>
      </c>
      <c r="J232" s="26" t="s">
        <v>17</v>
      </c>
      <c r="K232" s="27">
        <v>218.18</v>
      </c>
      <c r="L232" s="55">
        <f>K232-G232</f>
        <v>-1281.82</v>
      </c>
    </row>
    <row r="233" spans="1:12">
      <c r="A233" s="19" t="s">
        <v>792</v>
      </c>
      <c r="B233" s="20" t="s">
        <v>793</v>
      </c>
      <c r="C233" s="30" t="s">
        <v>22</v>
      </c>
      <c r="D233" s="35">
        <v>23</v>
      </c>
      <c r="E233" s="39" t="s">
        <v>794</v>
      </c>
      <c r="F233" s="38" t="s">
        <v>795</v>
      </c>
      <c r="G233" s="42">
        <v>5000</v>
      </c>
      <c r="H233" s="25">
        <v>44713</v>
      </c>
      <c r="I233" s="25">
        <v>44926</v>
      </c>
      <c r="J233" s="30" t="s">
        <v>25</v>
      </c>
      <c r="K233" s="27">
        <v>2656.5</v>
      </c>
      <c r="L233" s="55">
        <f>K233-G233</f>
        <v>-2343.5</v>
      </c>
    </row>
    <row r="234" spans="1:12">
      <c r="A234" s="19" t="s">
        <v>796</v>
      </c>
      <c r="B234" s="20" t="s">
        <v>797</v>
      </c>
      <c r="C234" s="30" t="s">
        <v>22</v>
      </c>
      <c r="D234" s="36">
        <v>23</v>
      </c>
      <c r="E234" s="21" t="s">
        <v>798</v>
      </c>
      <c r="F234" s="38" t="s">
        <v>799</v>
      </c>
      <c r="G234" s="42">
        <v>5400</v>
      </c>
      <c r="H234" s="25">
        <v>44459</v>
      </c>
      <c r="I234" s="25">
        <v>44926</v>
      </c>
      <c r="J234" s="21" t="s">
        <v>17</v>
      </c>
      <c r="K234" s="27">
        <v>5400</v>
      </c>
      <c r="L234" s="55">
        <f>K234-G234</f>
        <v>0</v>
      </c>
    </row>
    <row r="235" spans="1:12">
      <c r="A235" s="19" t="s">
        <v>800</v>
      </c>
      <c r="B235" s="20" t="s">
        <v>801</v>
      </c>
      <c r="C235" s="30" t="s">
        <v>22</v>
      </c>
      <c r="D235" s="35">
        <v>23</v>
      </c>
      <c r="E235" s="39" t="s">
        <v>802</v>
      </c>
      <c r="F235" s="38" t="s">
        <v>803</v>
      </c>
      <c r="G235" s="42">
        <v>450</v>
      </c>
      <c r="H235" s="25">
        <v>44740</v>
      </c>
      <c r="I235" s="25">
        <v>44926</v>
      </c>
      <c r="J235" s="30" t="s">
        <v>25</v>
      </c>
      <c r="K235" s="27">
        <v>440.16</v>
      </c>
      <c r="L235" s="55">
        <f>K235-G235</f>
        <v>-9.839999999999975</v>
      </c>
    </row>
    <row r="236" spans="1:12">
      <c r="A236" s="19" t="s">
        <v>804</v>
      </c>
      <c r="B236" s="20" t="s">
        <v>805</v>
      </c>
      <c r="C236" s="30" t="s">
        <v>22</v>
      </c>
      <c r="D236" s="35">
        <v>23</v>
      </c>
      <c r="E236" s="39" t="s">
        <v>806</v>
      </c>
      <c r="F236" s="38" t="s">
        <v>807</v>
      </c>
      <c r="G236" s="42">
        <v>200</v>
      </c>
      <c r="H236" s="25">
        <v>44867</v>
      </c>
      <c r="I236" s="25">
        <v>44926</v>
      </c>
      <c r="J236" s="30" t="s">
        <v>25</v>
      </c>
      <c r="K236" s="27">
        <v>143.19999999999999</v>
      </c>
      <c r="L236" s="55">
        <f>K236-G236</f>
        <v>-56.800000000000011</v>
      </c>
    </row>
    <row r="237" spans="1:12">
      <c r="A237" s="19" t="s">
        <v>808</v>
      </c>
      <c r="B237" s="20" t="s">
        <v>809</v>
      </c>
      <c r="C237" s="30" t="s">
        <v>22</v>
      </c>
      <c r="D237" s="35">
        <v>23</v>
      </c>
      <c r="E237" s="39" t="s">
        <v>810</v>
      </c>
      <c r="F237" s="38" t="s">
        <v>811</v>
      </c>
      <c r="G237" s="42">
        <v>2000</v>
      </c>
      <c r="H237" s="25">
        <v>44684</v>
      </c>
      <c r="I237" s="25">
        <v>44926</v>
      </c>
      <c r="J237" s="26" t="s">
        <v>25</v>
      </c>
      <c r="K237" s="27">
        <v>1680</v>
      </c>
      <c r="L237" s="55">
        <f>K237-G237</f>
        <v>-320</v>
      </c>
    </row>
    <row r="238" spans="1:12">
      <c r="A238" s="19" t="s">
        <v>812</v>
      </c>
      <c r="B238" s="20" t="s">
        <v>813</v>
      </c>
      <c r="C238" s="30" t="s">
        <v>22</v>
      </c>
      <c r="D238" s="35">
        <v>23</v>
      </c>
      <c r="E238" s="21" t="s">
        <v>263</v>
      </c>
      <c r="F238" s="38" t="s">
        <v>264</v>
      </c>
      <c r="G238" s="42">
        <v>10000</v>
      </c>
      <c r="H238" s="25">
        <v>44562</v>
      </c>
      <c r="I238" s="25">
        <v>44926</v>
      </c>
      <c r="J238" s="21" t="s">
        <v>25</v>
      </c>
      <c r="K238" s="27">
        <v>2674.5</v>
      </c>
      <c r="L238" s="55">
        <f>K238-G238</f>
        <v>-7325.5</v>
      </c>
    </row>
    <row r="239" spans="1:12">
      <c r="A239" s="19" t="s">
        <v>814</v>
      </c>
      <c r="B239" s="20" t="s">
        <v>815</v>
      </c>
      <c r="C239" s="30" t="s">
        <v>22</v>
      </c>
      <c r="D239" s="35">
        <v>23</v>
      </c>
      <c r="E239" s="39" t="s">
        <v>816</v>
      </c>
      <c r="F239" s="38" t="s">
        <v>817</v>
      </c>
      <c r="G239" s="42">
        <v>1000</v>
      </c>
      <c r="H239" s="25">
        <v>44678</v>
      </c>
      <c r="I239" s="25">
        <v>44926</v>
      </c>
      <c r="J239" s="30" t="s">
        <v>25</v>
      </c>
      <c r="K239" s="27">
        <v>449.58</v>
      </c>
      <c r="L239" s="55">
        <f>K239-G239</f>
        <v>-550.42000000000007</v>
      </c>
    </row>
    <row r="240" spans="1:12">
      <c r="A240" s="19" t="s">
        <v>818</v>
      </c>
      <c r="B240" s="20" t="s">
        <v>819</v>
      </c>
      <c r="C240" s="30" t="s">
        <v>22</v>
      </c>
      <c r="D240" s="35">
        <v>23</v>
      </c>
      <c r="E240" s="39" t="s">
        <v>126</v>
      </c>
      <c r="F240" s="38" t="s">
        <v>127</v>
      </c>
      <c r="G240" s="42">
        <v>14000</v>
      </c>
      <c r="H240" s="25">
        <v>44562</v>
      </c>
      <c r="I240" s="25">
        <v>44926</v>
      </c>
      <c r="J240" s="21" t="s">
        <v>25</v>
      </c>
      <c r="K240" s="27">
        <v>10861.4</v>
      </c>
      <c r="L240" s="55">
        <f>K240-G240</f>
        <v>-3138.6000000000004</v>
      </c>
    </row>
    <row r="241" spans="1:12">
      <c r="A241" s="19" t="s">
        <v>820</v>
      </c>
      <c r="B241" s="20" t="s">
        <v>575</v>
      </c>
      <c r="C241" s="30" t="s">
        <v>22</v>
      </c>
      <c r="D241" s="35">
        <v>23</v>
      </c>
      <c r="E241" s="39" t="s">
        <v>821</v>
      </c>
      <c r="F241" s="38" t="s">
        <v>822</v>
      </c>
      <c r="G241" s="42">
        <v>7000</v>
      </c>
      <c r="H241" s="25">
        <v>44566</v>
      </c>
      <c r="I241" s="25">
        <v>44926</v>
      </c>
      <c r="J241" s="26" t="s">
        <v>17</v>
      </c>
      <c r="K241" s="27">
        <v>4056.03</v>
      </c>
      <c r="L241" s="55">
        <f>K241-G241</f>
        <v>-2943.97</v>
      </c>
    </row>
    <row r="242" spans="1:12">
      <c r="A242" s="19" t="s">
        <v>823</v>
      </c>
      <c r="B242" s="20" t="s">
        <v>824</v>
      </c>
      <c r="C242" s="30" t="s">
        <v>22</v>
      </c>
      <c r="D242" s="35">
        <v>23</v>
      </c>
      <c r="E242" s="39" t="s">
        <v>479</v>
      </c>
      <c r="F242" s="38" t="s">
        <v>480</v>
      </c>
      <c r="G242" s="42">
        <v>5000</v>
      </c>
      <c r="H242" s="25">
        <v>44831</v>
      </c>
      <c r="I242" s="25">
        <v>44926</v>
      </c>
      <c r="J242" s="30" t="s">
        <v>25</v>
      </c>
      <c r="K242" s="27">
        <v>4978</v>
      </c>
      <c r="L242" s="55">
        <f>K242-G242</f>
        <v>-22</v>
      </c>
    </row>
    <row r="243" spans="1:12">
      <c r="A243" s="19" t="s">
        <v>825</v>
      </c>
      <c r="B243" s="20" t="s">
        <v>826</v>
      </c>
      <c r="C243" s="30" t="s">
        <v>22</v>
      </c>
      <c r="D243" s="35">
        <v>23</v>
      </c>
      <c r="E243" s="39" t="s">
        <v>827</v>
      </c>
      <c r="F243" s="38" t="s">
        <v>828</v>
      </c>
      <c r="G243" s="42">
        <v>10000</v>
      </c>
      <c r="H243" s="25">
        <v>44637</v>
      </c>
      <c r="I243" s="25">
        <v>44926</v>
      </c>
      <c r="J243" s="26" t="s">
        <v>17</v>
      </c>
      <c r="K243" s="27">
        <v>6610</v>
      </c>
      <c r="L243" s="55">
        <f>K243-G243</f>
        <v>-3390</v>
      </c>
    </row>
    <row r="244" spans="1:12">
      <c r="A244" s="19" t="s">
        <v>829</v>
      </c>
      <c r="B244" s="20" t="s">
        <v>830</v>
      </c>
      <c r="C244" s="30" t="s">
        <v>22</v>
      </c>
      <c r="D244" s="35">
        <v>23</v>
      </c>
      <c r="E244" s="39" t="s">
        <v>74</v>
      </c>
      <c r="F244" s="38" t="s">
        <v>75</v>
      </c>
      <c r="G244" s="42">
        <v>1000</v>
      </c>
      <c r="H244" s="25">
        <v>44761</v>
      </c>
      <c r="I244" s="25">
        <v>44926</v>
      </c>
      <c r="J244" s="26" t="s">
        <v>17</v>
      </c>
      <c r="K244" s="27">
        <v>490</v>
      </c>
      <c r="L244" s="55">
        <f>K244-G244</f>
        <v>-510</v>
      </c>
    </row>
    <row r="245" spans="1:12">
      <c r="A245" s="19" t="s">
        <v>831</v>
      </c>
      <c r="B245" s="20" t="s">
        <v>832</v>
      </c>
      <c r="C245" s="30" t="s">
        <v>22</v>
      </c>
      <c r="D245" s="35">
        <v>23</v>
      </c>
      <c r="E245" s="39" t="s">
        <v>311</v>
      </c>
      <c r="F245" s="38" t="s">
        <v>312</v>
      </c>
      <c r="G245" s="42">
        <v>38000</v>
      </c>
      <c r="H245" s="25">
        <v>44562</v>
      </c>
      <c r="I245" s="25">
        <v>44926</v>
      </c>
      <c r="J245" s="21" t="s">
        <v>25</v>
      </c>
      <c r="K245" s="27">
        <v>33607.57</v>
      </c>
      <c r="L245" s="55">
        <f>K245-G245</f>
        <v>-4392.43</v>
      </c>
    </row>
    <row r="246" spans="1:12">
      <c r="A246" s="19" t="s">
        <v>833</v>
      </c>
      <c r="B246" s="20" t="s">
        <v>834</v>
      </c>
      <c r="C246" s="30" t="s">
        <v>22</v>
      </c>
      <c r="D246" s="35">
        <v>23</v>
      </c>
      <c r="E246" s="39" t="s">
        <v>835</v>
      </c>
      <c r="F246" s="38" t="s">
        <v>836</v>
      </c>
      <c r="G246" s="27">
        <v>500</v>
      </c>
      <c r="H246" s="25">
        <v>44562</v>
      </c>
      <c r="I246" s="25">
        <v>44926</v>
      </c>
      <c r="J246" s="26" t="s">
        <v>25</v>
      </c>
      <c r="K246" s="27">
        <v>599</v>
      </c>
      <c r="L246" s="55">
        <f>K246-G246</f>
        <v>99</v>
      </c>
    </row>
    <row r="254" spans="1:12">
      <c r="G254" s="55"/>
      <c r="K254" s="55"/>
    </row>
  </sheetData>
  <mergeCells count="14">
    <mergeCell ref="I7:I8"/>
    <mergeCell ref="J7:J8"/>
    <mergeCell ref="K7:K8"/>
    <mergeCell ref="L7:L8"/>
    <mergeCell ref="A2:K2"/>
    <mergeCell ref="A4:M4"/>
    <mergeCell ref="A5:M5"/>
    <mergeCell ref="B7:B8"/>
    <mergeCell ref="C7:C8"/>
    <mergeCell ref="D7:D8"/>
    <mergeCell ref="E7:E8"/>
    <mergeCell ref="F7:F8"/>
    <mergeCell ref="G7:G8"/>
    <mergeCell ref="H7:H8"/>
  </mergeCells>
  <printOptions gridLines="1"/>
  <pageMargins left="0.39370078740157483" right="0.39370078740157483" top="0.98425196850393704" bottom="0.98425196850393704" header="0.51181102362204722" footer="0.51181102362204722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4" sqref="E3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2022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pintonr</dc:creator>
  <cp:lastModifiedBy>pintonr</cp:lastModifiedBy>
  <dcterms:created xsi:type="dcterms:W3CDTF">2023-07-06T10:45:23Z</dcterms:created>
  <dcterms:modified xsi:type="dcterms:W3CDTF">2023-07-06T10:52:45Z</dcterms:modified>
</cp:coreProperties>
</file>